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/>
  <mc:AlternateContent xmlns:mc="http://schemas.openxmlformats.org/markup-compatibility/2006">
    <mc:Choice Requires="x15">
      <x15ac:absPath xmlns:x15ac="http://schemas.microsoft.com/office/spreadsheetml/2010/11/ac" url="U:\Dipol\publico\Salic\2021\LICITAÇÕES\PREGÃO ELETRÔNICO\Brigada de Incêndio 2021\"/>
    </mc:Choice>
  </mc:AlternateContent>
  <xr:revisionPtr revIDLastSave="0" documentId="13_ncr:1_{CA7C7A3E-048B-440B-BDB0-E38F4B742FDB}" xr6:coauthVersionLast="46" xr6:coauthVersionMax="46" xr10:uidLastSave="{00000000-0000-0000-0000-000000000000}"/>
  <bookViews>
    <workbookView xWindow="-120" yWindow="-120" windowWidth="29040" windowHeight="15840" tabRatio="747" activeTab="1" xr2:uid="{00000000-000D-0000-FFFF-FFFF00000000}"/>
  </bookViews>
  <sheets>
    <sheet name="Resumo" sheetId="8" r:id="rId1"/>
    <sheet name="Bombeiro 12 X 36 Diurno" sheetId="2" r:id="rId2"/>
    <sheet name="Bombeiro 12 X 36 Noturno" sheetId="3" r:id="rId3"/>
    <sheet name="Folguista" sheetId="4" r:id="rId4"/>
    <sheet name="Bombeiro adm. (5 X 2)" sheetId="5" r:id="rId5"/>
    <sheet name="Uniformes" sheetId="6" r:id="rId6"/>
    <sheet name="Materiais e equipamentos" sheetId="7" r:id="rId7"/>
  </sheets>
  <definedNames>
    <definedName name="_xlnm.Print_Area" localSheetId="1">'Bombeiro 12 X 36 Diurno'!$A$1:$J$178</definedName>
    <definedName name="_xlnm.Print_Area" localSheetId="2">'Bombeiro 12 X 36 Noturno'!$A$1:$J$185</definedName>
    <definedName name="_xlnm.Print_Area" localSheetId="4">'Bombeiro adm. (5 X 2)'!$A$1:$J$178</definedName>
    <definedName name="_xlnm.Print_Area" localSheetId="3">Folguista!$A$1:$J$185</definedName>
    <definedName name="Excel_BuiltIn_Print_Area" localSheetId="1">#REF!</definedName>
    <definedName name="Excel_BuiltIn_Print_Area" localSheetId="2">#REF!</definedName>
    <definedName name="Excel_BuiltIn_Print_Area" localSheetId="4">#REF!</definedName>
    <definedName name="Excel_BuiltIn_Print_Area" localSheetId="3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24" i="5" l="1"/>
  <c r="J131" i="4"/>
  <c r="J124" i="2"/>
  <c r="J131" i="3"/>
  <c r="J130" i="3"/>
  <c r="J31" i="3"/>
  <c r="J30" i="2"/>
  <c r="J32" i="2" s="1"/>
  <c r="I41" i="2"/>
  <c r="I51" i="2"/>
  <c r="I57" i="2"/>
  <c r="J74" i="2"/>
  <c r="J82" i="2" s="1"/>
  <c r="I88" i="2"/>
  <c r="I107" i="2"/>
  <c r="I117" i="2"/>
  <c r="I119" i="2"/>
  <c r="J113" i="2"/>
  <c r="J118" i="2"/>
  <c r="I150" i="2"/>
  <c r="J30" i="3"/>
  <c r="J32" i="3" s="1"/>
  <c r="I43" i="3"/>
  <c r="I53" i="3"/>
  <c r="I59" i="3"/>
  <c r="J76" i="3"/>
  <c r="J88" i="3" s="1"/>
  <c r="I95" i="3"/>
  <c r="I114" i="3"/>
  <c r="I124" i="3"/>
  <c r="I126" i="3"/>
  <c r="J120" i="3"/>
  <c r="J125" i="3"/>
  <c r="I157" i="3"/>
  <c r="J30" i="5"/>
  <c r="J32" i="5" s="1"/>
  <c r="I41" i="5"/>
  <c r="I51" i="5"/>
  <c r="I57" i="5"/>
  <c r="I91" i="5"/>
  <c r="J74" i="5"/>
  <c r="J82" i="5" s="1"/>
  <c r="I88" i="5"/>
  <c r="I93" i="5"/>
  <c r="I107" i="5"/>
  <c r="I117" i="5"/>
  <c r="I119" i="5"/>
  <c r="J113" i="5"/>
  <c r="J118" i="5"/>
  <c r="I150" i="5"/>
  <c r="J30" i="4"/>
  <c r="J31" i="4" s="1"/>
  <c r="I43" i="4"/>
  <c r="I53" i="4"/>
  <c r="I59" i="4"/>
  <c r="J76" i="4"/>
  <c r="J88" i="4" s="1"/>
  <c r="I95" i="4"/>
  <c r="I114" i="4"/>
  <c r="I124" i="4"/>
  <c r="I126" i="4"/>
  <c r="J120" i="4"/>
  <c r="J125" i="4"/>
  <c r="I157" i="4"/>
  <c r="E48" i="7"/>
  <c r="F48" i="7"/>
  <c r="F64" i="7"/>
  <c r="E64" i="7"/>
  <c r="F79" i="7"/>
  <c r="E79" i="7"/>
  <c r="F5" i="6"/>
  <c r="F6" i="6"/>
  <c r="F7" i="6"/>
  <c r="F8" i="6"/>
  <c r="F9" i="6"/>
  <c r="F10" i="6"/>
  <c r="I42" i="5"/>
  <c r="I43" i="5"/>
  <c r="I80" i="5"/>
  <c r="I81" i="5"/>
  <c r="I42" i="2"/>
  <c r="I43" i="2"/>
  <c r="I80" i="2"/>
  <c r="I91" i="2"/>
  <c r="I81" i="2"/>
  <c r="I93" i="2"/>
  <c r="I44" i="4"/>
  <c r="I45" i="4"/>
  <c r="I86" i="4"/>
  <c r="I98" i="4"/>
  <c r="I100" i="4"/>
  <c r="I87" i="4"/>
  <c r="I87" i="3"/>
  <c r="I98" i="3"/>
  <c r="I100" i="3"/>
  <c r="I44" i="3"/>
  <c r="I45" i="3"/>
  <c r="I86" i="3"/>
  <c r="J100" i="5" l="1"/>
  <c r="J56" i="5"/>
  <c r="J49" i="5"/>
  <c r="J51" i="5"/>
  <c r="J101" i="5"/>
  <c r="J90" i="5"/>
  <c r="J91" i="5" s="1"/>
  <c r="J89" i="5"/>
  <c r="J40" i="5"/>
  <c r="J105" i="5"/>
  <c r="J52" i="5"/>
  <c r="J104" i="5"/>
  <c r="J102" i="5"/>
  <c r="J50" i="5"/>
  <c r="J92" i="5"/>
  <c r="J39" i="5"/>
  <c r="J54" i="5"/>
  <c r="J55" i="5"/>
  <c r="J87" i="5"/>
  <c r="J159" i="5"/>
  <c r="J103" i="5"/>
  <c r="J106" i="5"/>
  <c r="J53" i="5"/>
  <c r="J32" i="4"/>
  <c r="J34" i="4" s="1"/>
  <c r="E81" i="7"/>
  <c r="F81" i="7"/>
  <c r="J34" i="3"/>
  <c r="J55" i="3" s="1"/>
  <c r="J40" i="2"/>
  <c r="J106" i="2"/>
  <c r="J89" i="2"/>
  <c r="J105" i="2"/>
  <c r="J53" i="2"/>
  <c r="J39" i="2"/>
  <c r="J102" i="2"/>
  <c r="J159" i="2"/>
  <c r="J87" i="2"/>
  <c r="J51" i="2"/>
  <c r="J103" i="2"/>
  <c r="J49" i="2"/>
  <c r="J52" i="2"/>
  <c r="J104" i="2"/>
  <c r="J54" i="2"/>
  <c r="J90" i="2"/>
  <c r="J91" i="2" s="1"/>
  <c r="J50" i="2"/>
  <c r="J92" i="2"/>
  <c r="J55" i="2"/>
  <c r="J101" i="2"/>
  <c r="J56" i="2"/>
  <c r="J100" i="2"/>
  <c r="F11" i="6"/>
  <c r="F12" i="6" s="1"/>
  <c r="J97" i="3"/>
  <c r="J98" i="3" s="1"/>
  <c r="J96" i="3"/>
  <c r="J52" i="3"/>
  <c r="J166" i="3"/>
  <c r="J107" i="3"/>
  <c r="J57" i="3"/>
  <c r="J99" i="3"/>
  <c r="J58" i="3"/>
  <c r="J41" i="3"/>
  <c r="J43" i="3" s="1"/>
  <c r="J53" i="3"/>
  <c r="J94" i="3"/>
  <c r="J54" i="3"/>
  <c r="J42" i="3"/>
  <c r="J79" i="3"/>
  <c r="J80" i="3" s="1"/>
  <c r="J89" i="3" s="1"/>
  <c r="J110" i="3"/>
  <c r="J51" i="3"/>
  <c r="J113" i="3"/>
  <c r="J109" i="3"/>
  <c r="J108" i="3"/>
  <c r="J112" i="3"/>
  <c r="J111" i="3"/>
  <c r="J56" i="3"/>
  <c r="J107" i="5" l="1"/>
  <c r="J117" i="5" s="1"/>
  <c r="J119" i="5" s="1"/>
  <c r="J162" i="5" s="1"/>
  <c r="J88" i="5"/>
  <c r="J93" i="5"/>
  <c r="J161" i="5" s="1"/>
  <c r="J41" i="5"/>
  <c r="J57" i="5"/>
  <c r="J81" i="5" s="1"/>
  <c r="J110" i="4"/>
  <c r="J52" i="4"/>
  <c r="J113" i="4"/>
  <c r="J99" i="4"/>
  <c r="J42" i="4"/>
  <c r="J112" i="4"/>
  <c r="J111" i="4"/>
  <c r="J166" i="4"/>
  <c r="J109" i="4"/>
  <c r="J107" i="4"/>
  <c r="J41" i="4"/>
  <c r="J58" i="4"/>
  <c r="J55" i="4"/>
  <c r="J108" i="4"/>
  <c r="J56" i="4"/>
  <c r="J94" i="4"/>
  <c r="J51" i="4"/>
  <c r="J79" i="4"/>
  <c r="J80" i="4" s="1"/>
  <c r="J89" i="4" s="1"/>
  <c r="J96" i="4"/>
  <c r="J54" i="4"/>
  <c r="J57" i="4"/>
  <c r="J53" i="4"/>
  <c r="J97" i="4"/>
  <c r="J98" i="4" s="1"/>
  <c r="F82" i="7"/>
  <c r="F84" i="7" s="1"/>
  <c r="J123" i="2"/>
  <c r="J127" i="2" s="1"/>
  <c r="J163" i="2" s="1"/>
  <c r="J57" i="2"/>
  <c r="J81" i="2" s="1"/>
  <c r="J41" i="2"/>
  <c r="J107" i="2"/>
  <c r="J117" i="2" s="1"/>
  <c r="J119" i="2" s="1"/>
  <c r="J162" i="2" s="1"/>
  <c r="J88" i="2"/>
  <c r="J93" i="2" s="1"/>
  <c r="J161" i="2" s="1"/>
  <c r="J123" i="5"/>
  <c r="J127" i="5" s="1"/>
  <c r="J163" i="5" s="1"/>
  <c r="J130" i="4"/>
  <c r="J134" i="4" s="1"/>
  <c r="J170" i="4" s="1"/>
  <c r="J134" i="3"/>
  <c r="J170" i="3" s="1"/>
  <c r="J44" i="3"/>
  <c r="J45" i="3" s="1"/>
  <c r="J86" i="3" s="1"/>
  <c r="J90" i="3" s="1"/>
  <c r="J95" i="3"/>
  <c r="J100" i="3" s="1"/>
  <c r="J168" i="3" s="1"/>
  <c r="J59" i="3"/>
  <c r="J87" i="3" s="1"/>
  <c r="J114" i="3"/>
  <c r="J124" i="3" s="1"/>
  <c r="J126" i="3" s="1"/>
  <c r="J169" i="3" s="1"/>
  <c r="J42" i="5" l="1"/>
  <c r="J43" i="5" s="1"/>
  <c r="J80" i="5" s="1"/>
  <c r="J83" i="5" s="1"/>
  <c r="J43" i="4"/>
  <c r="J95" i="4"/>
  <c r="J100" i="4"/>
  <c r="J168" i="4" s="1"/>
  <c r="J114" i="4"/>
  <c r="J124" i="4" s="1"/>
  <c r="J126" i="4" s="1"/>
  <c r="J169" i="4" s="1"/>
  <c r="J59" i="4"/>
  <c r="J87" i="4" s="1"/>
  <c r="J42" i="2"/>
  <c r="J43" i="2" s="1"/>
  <c r="J80" i="2" s="1"/>
  <c r="J83" i="2" s="1"/>
  <c r="J167" i="3"/>
  <c r="J171" i="3" s="1"/>
  <c r="J140" i="3"/>
  <c r="J141" i="3" s="1"/>
  <c r="J142" i="3" s="1"/>
  <c r="J143" i="3" s="1"/>
  <c r="J160" i="5" l="1"/>
  <c r="J164" i="5" s="1"/>
  <c r="J133" i="5"/>
  <c r="J134" i="5" s="1"/>
  <c r="J135" i="5" s="1"/>
  <c r="J136" i="5" s="1"/>
  <c r="J44" i="4"/>
  <c r="J45" i="4" s="1"/>
  <c r="J86" i="4" s="1"/>
  <c r="J90" i="4" s="1"/>
  <c r="J160" i="2"/>
  <c r="J164" i="2" s="1"/>
  <c r="J133" i="2"/>
  <c r="J134" i="2" s="1"/>
  <c r="J135" i="2" s="1"/>
  <c r="J136" i="2" s="1"/>
  <c r="J144" i="3"/>
  <c r="J149" i="3" s="1"/>
  <c r="J137" i="5" l="1"/>
  <c r="J141" i="5" s="1"/>
  <c r="J167" i="4"/>
  <c r="J171" i="4" s="1"/>
  <c r="J140" i="4"/>
  <c r="J141" i="4" s="1"/>
  <c r="J142" i="4" s="1"/>
  <c r="J143" i="4" s="1"/>
  <c r="J144" i="4" s="1"/>
  <c r="J137" i="2"/>
  <c r="J148" i="3"/>
  <c r="J154" i="3"/>
  <c r="J142" i="5" l="1"/>
  <c r="J147" i="5"/>
  <c r="J149" i="4"/>
  <c r="J154" i="4"/>
  <c r="J148" i="4"/>
  <c r="J142" i="2"/>
  <c r="J141" i="2"/>
  <c r="J147" i="2"/>
  <c r="J155" i="3"/>
  <c r="J172" i="3" s="1"/>
  <c r="J173" i="3" s="1"/>
  <c r="C179" i="3" s="1"/>
  <c r="F179" i="3" s="1"/>
  <c r="J179" i="3" s="1"/>
  <c r="J184" i="3" s="1"/>
  <c r="J157" i="3"/>
  <c r="J148" i="5" l="1"/>
  <c r="J165" i="5" s="1"/>
  <c r="J166" i="5" s="1"/>
  <c r="C172" i="5" s="1"/>
  <c r="F172" i="5" s="1"/>
  <c r="J172" i="5" s="1"/>
  <c r="J177" i="5" s="1"/>
  <c r="J178" i="5" s="1"/>
  <c r="J150" i="5"/>
  <c r="J155" i="4"/>
  <c r="J172" i="4" s="1"/>
  <c r="J173" i="4" s="1"/>
  <c r="C179" i="4" s="1"/>
  <c r="F179" i="4" s="1"/>
  <c r="J179" i="4" s="1"/>
  <c r="J184" i="4" s="1"/>
  <c r="J185" i="4" s="1"/>
  <c r="J157" i="4"/>
  <c r="J150" i="2"/>
  <c r="J148" i="2"/>
  <c r="J165" i="2" s="1"/>
  <c r="J166" i="2" s="1"/>
  <c r="C172" i="2" s="1"/>
  <c r="F172" i="2" s="1"/>
  <c r="J172" i="2" s="1"/>
  <c r="G6" i="8"/>
  <c r="H6" i="8" s="1"/>
  <c r="J185" i="3"/>
  <c r="J183" i="3"/>
  <c r="J176" i="5" l="1"/>
  <c r="G8" i="8"/>
  <c r="H8" i="8" s="1"/>
  <c r="J183" i="4"/>
  <c r="G7" i="8"/>
  <c r="H7" i="8" s="1"/>
  <c r="J176" i="2"/>
  <c r="J177" i="2"/>
  <c r="J178" i="2" l="1"/>
  <c r="G5" i="8"/>
  <c r="H5" i="8" s="1"/>
  <c r="H9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70" authorId="0" shapeId="0" xr:uid="{00000000-0006-0000-0100-000001000000}">
      <text>
        <r>
          <rPr>
            <sz val="7"/>
            <color indexed="63"/>
            <rFont val="Arial1"/>
            <charset val="1"/>
          </rPr>
          <t>* Poderá estar previsto nos acordos, convenções ou sentenças normativas em dissídios coletivos. CLT (Art. 458 § 2º inciso V) e Lei n° 7.102, de 20 de junho de 1983 (Art. 19 inciso IV).</t>
        </r>
      </text>
    </comment>
    <comment ref="B71" authorId="0" shapeId="0" xr:uid="{00000000-0006-0000-0100-000002000000}">
      <text>
        <r>
          <rPr>
            <sz val="8"/>
            <rFont val="Arial"/>
            <family val="2"/>
          </rPr>
          <t>A inclusão na planilha observará disposição prévia em Convenções, sentenção ou dissídios coletivos.</t>
        </r>
      </text>
    </comment>
    <comment ref="B72" authorId="0" shapeId="0" xr:uid="{00000000-0006-0000-0100-000003000000}">
      <text>
        <r>
          <rPr>
            <sz val="8"/>
            <rFont val="Arial"/>
            <family val="2"/>
          </rPr>
          <t>A inclusão na planilha observará disposição prévia em Convenções, sentenção ou dissídios coletivos.</t>
        </r>
      </text>
    </comment>
    <comment ref="B73" authorId="0" shapeId="0" xr:uid="{00000000-0006-0000-0100-000004000000}">
      <text>
        <r>
          <rPr>
            <sz val="8"/>
            <rFont val="Arial"/>
            <family val="2"/>
          </rPr>
          <t>Outros benefícios desde que previstos em Convenções, sentenção ou dissídios coletivos e que fique comprovado o efetivo pagamento ao terceirizado</t>
        </r>
      </text>
    </comment>
  </commentList>
</comments>
</file>

<file path=xl/sharedStrings.xml><?xml version="1.0" encoding="utf-8"?>
<sst xmlns="http://schemas.openxmlformats.org/spreadsheetml/2006/main" count="1303" uniqueCount="322">
  <si>
    <t xml:space="preserve">ANEXO XX  do Pregão SRRF05 nº …../20XX
MODELO DE PLANILHA DE CUSTOS E FORMAÇÃO DE PREÇOS  </t>
  </si>
  <si>
    <t>Nº do processo:</t>
  </si>
  <si>
    <t>10507.720557/2020-75</t>
  </si>
  <si>
    <t>Licitação nº:</t>
  </si>
  <si>
    <t>Pregão SRRF05 nº …./20XX</t>
  </si>
  <si>
    <r>
      <rPr>
        <b/>
        <sz val="10"/>
        <rFont val="Arial"/>
        <family val="2"/>
      </rPr>
      <t>Dia: …………..</t>
    </r>
    <r>
      <rPr>
        <b/>
        <sz val="10"/>
        <color indexed="10"/>
        <rFont val="Arial"/>
        <family val="2"/>
      </rPr>
      <t xml:space="preserve"> às …….h</t>
    </r>
  </si>
  <si>
    <t>DISCRIMINAÇÃO DOS SERVIÇOS (DADOS REFERENTES À CONTRATAÇÃO)</t>
  </si>
  <si>
    <t>A</t>
  </si>
  <si>
    <t>Data de apresentação da proposta (dia/mês/ano)</t>
  </si>
  <si>
    <t>B</t>
  </si>
  <si>
    <t>Município/UF</t>
  </si>
  <si>
    <t>Salvador/BA</t>
  </si>
  <si>
    <t>C</t>
  </si>
  <si>
    <t>Ano do Acordo, Convenção ou Dissídio Coletivo</t>
  </si>
  <si>
    <t>D</t>
  </si>
  <si>
    <t>Número de meses de execução contratual</t>
  </si>
  <si>
    <t>12 meses</t>
  </si>
  <si>
    <t>IDENTIFICAÇÃO DO SERVIÇO</t>
  </si>
  <si>
    <t xml:space="preserve">Tipo de Serviço: 
                                                                                                                           </t>
  </si>
  <si>
    <t xml:space="preserve">Unidade
 de 
Medida </t>
  </si>
  <si>
    <t>Brigada de incêndio</t>
  </si>
  <si>
    <t>Posto de serviço</t>
  </si>
  <si>
    <r>
      <rPr>
        <b/>
        <sz val="15"/>
        <rFont val="Arial"/>
        <family val="2"/>
      </rPr>
      <t xml:space="preserve">1. MÓDULOS 
</t>
    </r>
    <r>
      <rPr>
        <b/>
        <sz val="12"/>
        <rFont val="Arial"/>
        <family val="2"/>
      </rPr>
      <t xml:space="preserve">Mão de obra
</t>
    </r>
    <r>
      <rPr>
        <b/>
        <sz val="11"/>
        <rFont val="Arial"/>
        <family val="2"/>
      </rPr>
      <t>Mão de obra vinculada à execução contratual</t>
    </r>
  </si>
  <si>
    <t>Dados para composição dos custos referente à mão de obra</t>
  </si>
  <si>
    <t>Tipo de Serviço (mesmo serviço com características distintas)</t>
  </si>
  <si>
    <t xml:space="preserve">Bombeiro civil diurno (12 X 36) </t>
  </si>
  <si>
    <t>Classificação Brasileira de Ocupações (CBO)</t>
  </si>
  <si>
    <t>5171-10</t>
  </si>
  <si>
    <t>Salário Normativo da Categoria Profissional - para a jornada de 36 h/sem</t>
  </si>
  <si>
    <t>Categoria Profissional (vinculada à execução contratual)</t>
  </si>
  <si>
    <t>Data-Base da Categoria (dia/mês/ano)</t>
  </si>
  <si>
    <t>Salário mínimo oficial vigente</t>
  </si>
  <si>
    <t>Nota 1:  Deverá ser elaborado um quadro para cada tipo de serviço.
Nota 2: A planilha será calculada considerando o valor mensal do empregado</t>
  </si>
  <si>
    <t>Módulo 1: Composição da Remuneração</t>
  </si>
  <si>
    <t xml:space="preserve">Composição da Remuneração </t>
  </si>
  <si>
    <t>Percentual
(R$)</t>
  </si>
  <si>
    <t xml:space="preserve">Valor
(R$) </t>
  </si>
  <si>
    <t xml:space="preserve">Salário-Base – valor de um empregado
         </t>
  </si>
  <si>
    <t xml:space="preserve">Adicional de Periculosidade </t>
  </si>
  <si>
    <t xml:space="preserve">Outros (especificar)                                          </t>
  </si>
  <si>
    <t xml:space="preserve">Total </t>
  </si>
  <si>
    <t xml:space="preserve">Nota1:  O Módulo 1 refere-se ao valor mensal devido ao empregado pela prestação do serviço no período de 12 meses.
</t>
  </si>
  <si>
    <t>Módulo 2 – Encargos e Benefícios Anuais, Mensais e Diários</t>
  </si>
  <si>
    <t>Submódulo 2.1 – 13º (décimo terceiro) Salário  e Adicional de Férias</t>
  </si>
  <si>
    <t>2.1</t>
  </si>
  <si>
    <r>
      <rPr>
        <b/>
        <sz val="11"/>
        <rFont val="Arial"/>
        <family val="2"/>
      </rPr>
      <t>13º (décimo terceiro) Salário, Férias</t>
    </r>
    <r>
      <rPr>
        <b/>
        <sz val="11"/>
        <color indexed="10"/>
        <rFont val="Arial"/>
        <family val="2"/>
      </rPr>
      <t xml:space="preserve"> </t>
    </r>
    <r>
      <rPr>
        <b/>
        <sz val="11"/>
        <rFont val="Arial"/>
        <family val="2"/>
      </rPr>
      <t>e Adicional de Férias</t>
    </r>
  </si>
  <si>
    <t>Valor (R$)</t>
  </si>
  <si>
    <r>
      <rPr>
        <b/>
        <sz val="10"/>
        <rFont val="Arial"/>
        <family val="2"/>
      </rPr>
      <t xml:space="preserve">13º (décimo terceiro) Salário   </t>
    </r>
    <r>
      <rPr>
        <b/>
        <sz val="10"/>
        <color indexed="53"/>
        <rFont val="Arial"/>
        <family val="2"/>
      </rPr>
      <t xml:space="preserve">Cálculo do valor   (1/12)x100     </t>
    </r>
  </si>
  <si>
    <r>
      <rPr>
        <b/>
        <sz val="10"/>
        <rFont val="Arial"/>
        <family val="2"/>
      </rPr>
      <t xml:space="preserve">Férias e Adicional de Férias  </t>
    </r>
    <r>
      <rPr>
        <b/>
        <sz val="10"/>
        <color indexed="53"/>
        <rFont val="Arial"/>
        <family val="2"/>
      </rPr>
      <t>Cálculo do valor (1/12) + [(1/3)x(1/12)]x100</t>
    </r>
  </si>
  <si>
    <t>Subtotal</t>
  </si>
  <si>
    <t>Incidência dos encargos do Submódulo 2.2 sobre o total do Submódulo 2.1</t>
  </si>
  <si>
    <t>Total</t>
  </si>
  <si>
    <t>Nota 1:  Como a planilha de custos e formação de preços é calculada mensalmente, provisiona-se proporcionalmente 1/12 (um doze avos) dos valores referentes à gratificação natalina, férias e adicional de férias.
Nota 2:  O adicional de férias contido no Submódulo 2.1 corresponde a 1/3 (um terço) da remuneração que por sua vez é dividido por 12 (doze) conforme Nota 1 acima.                                                                                                                                                                                                                                          Nota 3: Levando em consideração a vigência contratual prevista no art. 57 da Lei nº 8.666, de 21 de junho de 1993, a rubrica férias tem como objetivo principal suprir a necessidade do pagamento das férias remuneradas ao final do contrato de 12 meses. Esta rubrica, quando da prorrogação contratual, torna-se custo não renovável.</t>
  </si>
  <si>
    <t>Submódulo 2.2 - Encargos Previdenciários (GPS), Fundo de Garantia por Tempo de Serviço (FGTS) e outras contribuições</t>
  </si>
  <si>
    <t>2.2</t>
  </si>
  <si>
    <t>GPS, FGTS e outras contribuições</t>
  </si>
  <si>
    <t>Percentual (%)</t>
  </si>
  <si>
    <t>Valor
 (R$)</t>
  </si>
  <si>
    <t>INSS</t>
  </si>
  <si>
    <t>Salário Educação</t>
  </si>
  <si>
    <r>
      <rPr>
        <b/>
        <sz val="10"/>
        <rFont val="Arial"/>
        <family val="2"/>
      </rPr>
      <t xml:space="preserve">RAT x FAP
</t>
    </r>
    <r>
      <rPr>
        <b/>
        <sz val="8"/>
        <color indexed="10"/>
        <rFont val="Arial"/>
        <family val="2"/>
      </rPr>
      <t>Cálculo do valor: % do SAT x FAP (Fator Acidentário de Prevenção de cada empresa)</t>
    </r>
  </si>
  <si>
    <t>RAT =</t>
  </si>
  <si>
    <t xml:space="preserve"> FAP =</t>
  </si>
  <si>
    <t>SESC ou SESI</t>
  </si>
  <si>
    <t>E</t>
  </si>
  <si>
    <t>SENAC ou SENAI</t>
  </si>
  <si>
    <t>F</t>
  </si>
  <si>
    <t>SEBRAE</t>
  </si>
  <si>
    <t>G</t>
  </si>
  <si>
    <t>INCRA</t>
  </si>
  <si>
    <t>H</t>
  </si>
  <si>
    <t>FGTS</t>
  </si>
  <si>
    <r>
      <rPr>
        <sz val="9"/>
        <rFont val="Arial"/>
        <family val="2"/>
      </rPr>
      <t>Nota 1: Os percentuais dos encargos previdenciários, do FGTS e demais contribuições são aqueles estabelecidos pela legislação vigente.
Nota 2: O SAT a depender do grau de risco do serviço irá variar entre 1%, para risco leve, de 2% para risco médio, e de 3% para risco grave.
Nota 3: Esses percentuais incidem sobre o Módulo 1, o Submódulo 2.1</t>
    </r>
    <r>
      <rPr>
        <sz val="9"/>
        <color indexed="17"/>
        <rFont val="Arial"/>
        <family val="2"/>
      </rPr>
      <t>.</t>
    </r>
  </si>
  <si>
    <t>Submódulo 2.3 – Benefícios Mensais e Diários</t>
  </si>
  <si>
    <t>2.3</t>
  </si>
  <si>
    <t>Benefícios Mensais e Diários</t>
  </si>
  <si>
    <t xml:space="preserve">      A.1) Valor da passagem do transporte coletivo no município de prestação dos serviços: </t>
  </si>
  <si>
    <t>-</t>
  </si>
  <si>
    <t xml:space="preserve">      A.2) Quantidade de passagens por dia por empregado:</t>
  </si>
  <si>
    <t xml:space="preserve">      A.3) Quantidade de dias do mês de recebimento de passagens</t>
  </si>
  <si>
    <r>
      <rPr>
        <b/>
        <sz val="10"/>
        <color indexed="10"/>
        <rFont val="Arial"/>
        <family val="2"/>
      </rPr>
      <t xml:space="preserve">    </t>
    </r>
    <r>
      <rPr>
        <b/>
        <sz val="9"/>
        <color indexed="10"/>
        <rFont val="Arial"/>
        <family val="2"/>
      </rPr>
      <t xml:space="preserve">  B.1) Valor do auxílio-alimentação (clausula 16ª da CCT 2020/2021): </t>
    </r>
  </si>
  <si>
    <t xml:space="preserve">      B.2) Quantidade de dias do mês de recebimento de auxílio-alimentação</t>
  </si>
  <si>
    <r>
      <rPr>
        <b/>
        <sz val="10"/>
        <color indexed="8"/>
        <rFont val="Arial"/>
        <family val="2"/>
        <charset val="1"/>
      </rPr>
      <t xml:space="preserve">Assistência Médica e Familiar </t>
    </r>
    <r>
      <rPr>
        <b/>
        <sz val="10"/>
        <color indexed="10"/>
        <rFont val="Arial"/>
        <family val="2"/>
      </rPr>
      <t>(conforme cláusula 20ª  CCT 2020/2021)</t>
    </r>
  </si>
  <si>
    <t xml:space="preserve">Outros (especificar)                                            </t>
  </si>
  <si>
    <t>Valor  (R$)</t>
  </si>
  <si>
    <t>Nota 1: o valor informado deverá ser o custo real do insumo (descontado o valor eventualmente pago pelo empregado).
Nota 2: Observar a previsão dos benefícios contidos em Acordos, Convenções e Dissídios Coletivos de Trabalho e atentar-se ao disposto no artigo 6º da IN Seges/MP nº 05/2017</t>
  </si>
  <si>
    <t>Quadro-Resumo do Módulo 2 – Encargos e Benefícios Anuais, Mensais e Diários</t>
  </si>
  <si>
    <t>Encargos e Benefícios Anuais, Mensais e Diários</t>
  </si>
  <si>
    <t>13º (décimo terceiro) Salário, Férias  e Adicional de Férias</t>
  </si>
  <si>
    <t>Módulo 3 - Provisão para Rescisão</t>
  </si>
  <si>
    <t>Provisão para Rescisão</t>
  </si>
  <si>
    <r>
      <rPr>
        <b/>
        <sz val="10"/>
        <rFont val="Arial"/>
        <family val="2"/>
      </rPr>
      <t>Aviso Prévio Indenizado (API)</t>
    </r>
    <r>
      <rPr>
        <sz val="10"/>
        <rFont val="Arial"/>
        <family val="2"/>
      </rPr>
      <t xml:space="preserve"> Na prorrogação poderão ser considerados 3 dias conforme Lei nº 12506/11, dependendo da análise do nº de ocorrências deste evento no período </t>
    </r>
    <r>
      <rPr>
        <b/>
        <sz val="9"/>
        <color indexed="53"/>
        <rFont val="Arial"/>
        <family val="2"/>
      </rPr>
      <t xml:space="preserve"> Cálculo do valor = [(1/12)] x5%]x100</t>
    </r>
    <r>
      <rPr>
        <b/>
        <vertAlign val="superscript"/>
        <sz val="9"/>
        <color indexed="53"/>
        <rFont val="Arial"/>
        <family val="2"/>
      </rPr>
      <t xml:space="preserve"> (1) </t>
    </r>
  </si>
  <si>
    <t>Incidência do FGTS sobre o Aviso Prévio Indenizado</t>
  </si>
  <si>
    <r>
      <rPr>
        <b/>
        <sz val="10"/>
        <rFont val="Arial"/>
        <family val="2"/>
      </rPr>
      <t>Multa do FGTS sobre o Aviso Prévio Indenizado</t>
    </r>
    <r>
      <rPr>
        <b/>
        <sz val="10"/>
        <color indexed="53"/>
        <rFont val="Arial"/>
        <family val="2"/>
      </rPr>
      <t xml:space="preserve"> Cálculo do valor </t>
    </r>
    <r>
      <rPr>
        <b/>
        <sz val="9"/>
        <color indexed="53"/>
        <rFont val="Arial"/>
        <family val="2"/>
      </rPr>
      <t>(40%x8%)x5%</t>
    </r>
  </si>
  <si>
    <r>
      <rPr>
        <b/>
        <sz val="10"/>
        <rFont val="Arial"/>
        <family val="2"/>
      </rPr>
      <t xml:space="preserve">Aviso Prévio Trabalhado </t>
    </r>
    <r>
      <rPr>
        <b/>
        <sz val="9"/>
        <color indexed="62"/>
        <rFont val="Arial"/>
        <family val="2"/>
      </rPr>
      <t xml:space="preserve"> </t>
    </r>
    <r>
      <rPr>
        <b/>
        <sz val="9"/>
        <color indexed="53"/>
        <rFont val="Arial"/>
        <family val="2"/>
      </rPr>
      <t>(negociar extinção/redução na 1ª prorrogação)
Cálculo do valor= [(1/30)x7]/12 meses do contrato</t>
    </r>
    <r>
      <rPr>
        <b/>
        <vertAlign val="superscript"/>
        <sz val="9"/>
        <color indexed="53"/>
        <rFont val="Arial"/>
        <family val="2"/>
      </rPr>
      <t xml:space="preserve"> (2)</t>
    </r>
  </si>
  <si>
    <t xml:space="preserve">Incidência do GPS, FGTS e outras contribuições sobre o Aviso Prévio Trabalhado         </t>
  </si>
  <si>
    <r>
      <rPr>
        <b/>
        <sz val="10"/>
        <rFont val="Arial"/>
        <family val="2"/>
      </rPr>
      <t>Multa do FGTS  sobre o Aviso Prévio Trabalhado</t>
    </r>
    <r>
      <rPr>
        <b/>
        <sz val="10"/>
        <color indexed="53"/>
        <rFont val="Arial"/>
        <family val="2"/>
      </rPr>
      <t xml:space="preserve"> Cálculo do valor </t>
    </r>
    <r>
      <rPr>
        <b/>
        <sz val="9"/>
        <color indexed="53"/>
        <rFont val="Arial"/>
        <family val="2"/>
      </rPr>
      <t xml:space="preserve">(40%x8%)x90%  </t>
    </r>
    <r>
      <rPr>
        <b/>
        <sz val="10"/>
        <color indexed="53"/>
        <rFont val="Arial"/>
        <family val="2"/>
      </rPr>
      <t xml:space="preserve">                      </t>
    </r>
  </si>
  <si>
    <t xml:space="preserve">Nota 1: 5% é o percentual estimado de funcionários que serão substituídos dentro do ano                                                                                  Nota 2 : Considerando a redução de 7 dias ou de 2h por dia.                                                            .                                                                         Nota 3: Foi observada a Lei nº 13932/19 que extinguiu a partir de 01/01/20 a Contribuição Social (10%)                                                      </t>
  </si>
  <si>
    <t>Módulo 4 - Custo de Reposição do Profissional Ausente</t>
  </si>
  <si>
    <t xml:space="preserve">Nota 1: Os itens que contemplam o módulo 4 se referem ao custo dos dias trabalhados pelo repositor/substituto quando o empregado alocado na prestação do serviço estiver ausente, conforme as previsões estabelecidas na legislação                                                                                                                   </t>
  </si>
  <si>
    <t>Submódulo 4.1 – Substituto nas Ausências Legais</t>
  </si>
  <si>
    <t>4.1</t>
  </si>
  <si>
    <t>Substituto nas Ausências Legais</t>
  </si>
  <si>
    <r>
      <rPr>
        <b/>
        <sz val="10"/>
        <rFont val="Arial"/>
        <family val="2"/>
      </rPr>
      <t>Substituto na cobertura de Férias</t>
    </r>
    <r>
      <rPr>
        <b/>
        <sz val="9"/>
        <color indexed="53"/>
        <rFont val="Arial"/>
        <family val="2"/>
      </rPr>
      <t xml:space="preserve">  Cálculo do valor (1/12)x100</t>
    </r>
  </si>
  <si>
    <r>
      <rPr>
        <b/>
        <sz val="10"/>
        <rFont val="Arial"/>
        <family val="2"/>
      </rPr>
      <t xml:space="preserve">Substituto na cobertura de Ausências Legais  </t>
    </r>
    <r>
      <rPr>
        <b/>
        <sz val="9"/>
        <color indexed="53"/>
        <rFont val="Arial"/>
        <family val="2"/>
      </rPr>
      <t xml:space="preserve">Cálculo do valor = [(2,96/30)/12]x100 </t>
    </r>
    <r>
      <rPr>
        <b/>
        <vertAlign val="superscript"/>
        <sz val="9"/>
        <color indexed="53"/>
        <rFont val="Arial"/>
        <family val="2"/>
      </rPr>
      <t>(1)</t>
    </r>
  </si>
  <si>
    <r>
      <rPr>
        <b/>
        <sz val="10"/>
        <rFont val="Arial"/>
        <family val="2"/>
      </rPr>
      <t xml:space="preserve">Substituto na cobertura de Licença-Paternidade </t>
    </r>
    <r>
      <rPr>
        <b/>
        <sz val="9"/>
        <rFont val="Arial"/>
        <family val="2"/>
      </rPr>
      <t xml:space="preserve"> </t>
    </r>
    <r>
      <rPr>
        <b/>
        <sz val="9"/>
        <color indexed="53"/>
        <rFont val="Arial"/>
        <family val="2"/>
      </rPr>
      <t xml:space="preserve">Cálculo do valor = {[(5/30)/12] x1,5%}x100 </t>
    </r>
    <r>
      <rPr>
        <b/>
        <vertAlign val="superscript"/>
        <sz val="9"/>
        <color indexed="53"/>
        <rFont val="Arial"/>
        <family val="2"/>
      </rPr>
      <t>(2)</t>
    </r>
  </si>
  <si>
    <r>
      <rPr>
        <b/>
        <sz val="10"/>
        <rFont val="Arial"/>
        <family val="2"/>
      </rPr>
      <t>Substituto na cobertura de Ausência por acidente de trabalho</t>
    </r>
    <r>
      <rPr>
        <b/>
        <sz val="9"/>
        <color indexed="53"/>
        <rFont val="Arial"/>
        <family val="2"/>
      </rPr>
      <t xml:space="preserve">  Cálculo do valor  = {[(15/30)/12}x0,78%x100 </t>
    </r>
    <r>
      <rPr>
        <b/>
        <vertAlign val="superscript"/>
        <sz val="9"/>
        <color indexed="53"/>
        <rFont val="Arial"/>
        <family val="2"/>
      </rPr>
      <t>(3)</t>
    </r>
  </si>
  <si>
    <r>
      <rPr>
        <b/>
        <sz val="10"/>
        <rFont val="Arial"/>
        <family val="2"/>
      </rPr>
      <t>Substituto na cobertura de Afastamento Maternidade</t>
    </r>
    <r>
      <rPr>
        <b/>
        <sz val="9"/>
        <color indexed="53"/>
        <rFont val="Arial"/>
        <family val="2"/>
      </rPr>
      <t xml:space="preserve">  Cálculo do valor = [(1+1/3)/12 x(4/12)]x2%x100</t>
    </r>
    <r>
      <rPr>
        <b/>
        <vertAlign val="superscript"/>
        <sz val="9"/>
        <color indexed="53"/>
        <rFont val="Arial"/>
        <family val="2"/>
      </rPr>
      <t xml:space="preserve"> (4)</t>
    </r>
  </si>
  <si>
    <r>
      <rPr>
        <b/>
        <sz val="10"/>
        <rFont val="Arial"/>
        <family val="2"/>
      </rPr>
      <t xml:space="preserve">Substituto na cobertura de Ausência por doença (incluído) </t>
    </r>
    <r>
      <rPr>
        <b/>
        <sz val="9"/>
        <color indexed="53"/>
        <rFont val="Arial"/>
        <family val="2"/>
      </rPr>
      <t xml:space="preserve"> Cálculo do valor = (5/30)/12x100</t>
    </r>
    <r>
      <rPr>
        <b/>
        <vertAlign val="superscript"/>
        <sz val="9"/>
        <color indexed="53"/>
        <rFont val="Arial"/>
        <family val="2"/>
      </rPr>
      <t xml:space="preserve"> (5)</t>
    </r>
  </si>
  <si>
    <t>Substituto na cobertura de outras ausências  (especificar)</t>
  </si>
  <si>
    <t>Nota1: 2,96 dias é a quantidade estimada de faltas no ano.                                                                                                                                                                      Nota 2: 1,5% é o percentual estimativo de funcionários que usufruirão de licença.                                                                                                                               Nota 3: 15 dias é a qtd média estimada de dias de duração de cada licença e 0,78% é o percentual estimado de funcionários que usufruirão da licença.      Nota 4: 2% é o percentual estimado de funcionários que usufruirão da licença.                                                                                                                                   Nota 5 : 5 dias é a qtd estimada de dias de faltas por doença no ano.</t>
  </si>
  <si>
    <t>Submódulo 4.2 – Substituto na Intrajornada</t>
  </si>
  <si>
    <t xml:space="preserve">4.2 </t>
  </si>
  <si>
    <t>Substituto na Intrajornada</t>
  </si>
  <si>
    <t>Substituto na cobertura de Intervalo para repouso ou alimentação</t>
  </si>
  <si>
    <t>Quadro-Resumo do Módulo 4 – Custo de Reposição do Profissional Ausente</t>
  </si>
  <si>
    <t>Custo de Reposição do Profissional Ausente</t>
  </si>
  <si>
    <t>4.2</t>
  </si>
  <si>
    <t>Módulo 5 – Insumos Diversos</t>
  </si>
  <si>
    <t>Insumos diversos</t>
  </si>
  <si>
    <t>Uniformes</t>
  </si>
  <si>
    <t xml:space="preserve">Materiais </t>
  </si>
  <si>
    <r>
      <rPr>
        <b/>
        <sz val="10"/>
        <rFont val="Arial"/>
        <family val="2"/>
      </rPr>
      <t xml:space="preserve">Equipamentos/aparelhos e ferramentas </t>
    </r>
    <r>
      <rPr>
        <sz val="10"/>
        <rFont val="Arial"/>
        <family val="2"/>
      </rPr>
      <t>(Depreciação do ferramental mínimo (depositado no local da prestação dos serviços) considera a depreciação do valor total do ferramental em 60 meses, com valor residual de 20%</t>
    </r>
  </si>
  <si>
    <t xml:space="preserve">Outros (especificar) </t>
  </si>
  <si>
    <t>Nota: Valores mensais por empregado.</t>
  </si>
  <si>
    <t>Módulo 6 -  Custos Indiretos, Lucro e Tributos</t>
  </si>
  <si>
    <t xml:space="preserve">Custos Indiretos, Lucro e Tributos </t>
  </si>
  <si>
    <t>Valor
(R$)</t>
  </si>
  <si>
    <r>
      <rPr>
        <b/>
        <sz val="10"/>
        <color indexed="8"/>
        <rFont val="Arial"/>
        <family val="2"/>
      </rPr>
      <t xml:space="preserve">BASE DE CÁLCULO DOS CUSTOS INDIRETOS </t>
    </r>
    <r>
      <rPr>
        <b/>
        <sz val="10"/>
        <color indexed="10"/>
        <rFont val="Arial"/>
        <family val="2"/>
      </rPr>
      <t xml:space="preserve"> = (Total do Módulo 1 – Composição da  Remuneração + Total do Módulo 2 - Encargos e Benefícios Anuais, Mensais e Diários + Total do Módulo 3 – Provisão da Rescisão + Total do Módulo 4 - Custo de Reposição do Profissional Ausente + Total do Módulo 5 - Insumos Diversos)</t>
    </r>
  </si>
  <si>
    <t>Custos Indiretos</t>
  </si>
  <si>
    <r>
      <rPr>
        <b/>
        <sz val="10"/>
        <color indexed="8"/>
        <rFont val="Arial"/>
        <family val="2"/>
      </rPr>
      <t xml:space="preserve">BASE DE CÁLCULO DO LUCRO = </t>
    </r>
    <r>
      <rPr>
        <b/>
        <sz val="10"/>
        <color indexed="10"/>
        <rFont val="Arial"/>
        <family val="2"/>
      </rPr>
      <t xml:space="preserve"> (Total do Módulo 1 – Composição da  Remuneração + Total do Módulo 2 - Encargos e Benefícios Anuais, Mensais e Diários + Total do Módulo 3 – Provisão da Rescisão + Total do Módulo 4 - Custo de Reposição do Profissional Ausente + Total do Módulo 5 - Insumos Diversos + Custos Indiretos)</t>
    </r>
  </si>
  <si>
    <t>Lucro</t>
  </si>
  <si>
    <r>
      <rPr>
        <b/>
        <sz val="10"/>
        <color indexed="8"/>
        <rFont val="Arial"/>
        <family val="2"/>
      </rPr>
      <t>BASE DE CÁLCULO DOS TRIBUTOS</t>
    </r>
    <r>
      <rPr>
        <b/>
        <sz val="10"/>
        <color indexed="10"/>
        <rFont val="Arial"/>
        <family val="2"/>
      </rPr>
      <t xml:space="preserve"> = (Total do Módulo 1 – Composição da  Remuneração + Total do Módulo 2 - Encargos e Benefícios Anuais, Mensais e Diários + Total do Módulo 3 – Provisão da Rescisão + Total do Módulo 4 - Custo de Reposição do Profissional Ausente + Total do Módulo 5 - Insumos Diversos + Custos Indiretos + Lucro)</t>
    </r>
  </si>
  <si>
    <t>Tributos</t>
  </si>
  <si>
    <t>LUCRO REAL (  ) LUCRO PRESUMIDO (  ) SIMPLES NACIONAL (  )</t>
  </si>
  <si>
    <t>C.1    Tributos Federais (especificar)</t>
  </si>
  <si>
    <r>
      <rPr>
        <b/>
        <sz val="10"/>
        <rFont val="Arial"/>
        <family val="2"/>
      </rPr>
      <t xml:space="preserve">  a) Cofins  </t>
    </r>
    <r>
      <rPr>
        <sz val="10"/>
        <color indexed="10"/>
        <rFont val="Arial"/>
        <family val="2"/>
      </rPr>
      <t>(depende do regime de tributação - utilizada a hipótese de Lucro Real)</t>
    </r>
  </si>
  <si>
    <r>
      <rPr>
        <b/>
        <sz val="10"/>
        <rFont val="Arial"/>
        <family val="2"/>
      </rPr>
      <t xml:space="preserve">  b) PIS </t>
    </r>
    <r>
      <rPr>
        <sz val="10"/>
        <color indexed="10"/>
        <rFont val="Arial"/>
        <family val="2"/>
      </rPr>
      <t>(depende do regime de tributação - utilizada a hipótese de Lucro Real)</t>
    </r>
  </si>
  <si>
    <t xml:space="preserve"> c) IRPJ -</t>
  </si>
  <si>
    <t xml:space="preserve"> d) CSLL -</t>
  </si>
  <si>
    <t>C.2   Tributos Estaduais (especificar)</t>
  </si>
  <si>
    <t>C.3   Tributos Municipais (especificar):</t>
  </si>
  <si>
    <t xml:space="preserve">  a) ISS             </t>
  </si>
  <si>
    <t xml:space="preserve">Percentual Total e Valor Total de Tributos  </t>
  </si>
  <si>
    <t>Cálculo dos Tributos</t>
  </si>
  <si>
    <t xml:space="preserve">                  Base de Cálculo para os Tributos</t>
  </si>
  <si>
    <t xml:space="preserve"> = ( ---------------------------------------------------------------- ) x Alíquota do Tributo</t>
  </si>
  <si>
    <t xml:space="preserve">         1 - (Total de Tributos em % dividido por 100)</t>
  </si>
  <si>
    <t>Nota 1: Custos Indiretos, Lucro e Tributos por empregado.
Nota 2: O valor referente a tributos é obtido aplicando-se o percentual sobre o valor do faturamento.</t>
  </si>
  <si>
    <t xml:space="preserve">
2. QUADRO-RESUMO DO CUSTO POR EMPREGADO
</t>
  </si>
  <si>
    <t xml:space="preserve">                          Mão de obra vinculada à execução contratual (valor por empregado)</t>
  </si>
  <si>
    <t>Módulo 1 - Composição da Remuneração</t>
  </si>
  <si>
    <t>Módulo 3 – Provisão para Rescisão</t>
  </si>
  <si>
    <t>Módulo 4 – Custo de Reposição do Profissional Ausente</t>
  </si>
  <si>
    <t xml:space="preserve">Módulo 5 - Insumo Diversos </t>
  </si>
  <si>
    <t>Subtotal (A + B + C + D + E)</t>
  </si>
  <si>
    <t>Módulo 6 - Custos Indiretos, Lucro e Tributos</t>
  </si>
  <si>
    <t>Valor Total por Empregado</t>
  </si>
  <si>
    <t>QUADRO-RESUMO  DO VALOR MENSAL DOS SERVIÇOS</t>
  </si>
  <si>
    <t xml:space="preserve">             Tipo de serviço                    (A)</t>
  </si>
  <si>
    <t>Valor proposto por empregado (B)</t>
  </si>
  <si>
    <t>Quantidade de empregados por posto</t>
  </si>
  <si>
    <t>Valor proposto por posto (D) = (B X C)</t>
  </si>
  <si>
    <t>Quantidade de postos (E)</t>
  </si>
  <si>
    <t>Valor total do serviço (F) = (D X E)</t>
  </si>
  <si>
    <t>Bombeiro civil diurno</t>
  </si>
  <si>
    <t>Valor mensal do serviço</t>
  </si>
  <si>
    <t xml:space="preserve">QUADRO-DEMONSTRATIVO DO VALOR GLOBAL DA PROPOSTA - </t>
  </si>
  <si>
    <t>Descrição</t>
  </si>
  <si>
    <t>Valor Proposto por Unidade de Medida</t>
  </si>
  <si>
    <t>Valor Mensal do Serviço</t>
  </si>
  <si>
    <t>Valor Global da Proposta (Valor Mensal do Serviço x  12 Meses do Contrato)</t>
  </si>
  <si>
    <r>
      <rPr>
        <b/>
        <sz val="10"/>
        <rFont val="Arial"/>
        <family val="2"/>
      </rPr>
      <t>Dia: …………..</t>
    </r>
    <r>
      <rPr>
        <b/>
        <sz val="10"/>
        <color indexed="10"/>
        <rFont val="Arial"/>
        <family val="2"/>
      </rPr>
      <t xml:space="preserve"> às ……..h</t>
    </r>
  </si>
  <si>
    <t xml:space="preserve">Bombeiro civil noturno (12 X 36) </t>
  </si>
  <si>
    <t>Adicional de Periculosidade (30% do Salário-base)</t>
  </si>
  <si>
    <t>Adicional Noturno</t>
  </si>
  <si>
    <t>Adicional de Hora Noturna Reduzida</t>
  </si>
  <si>
    <t>13º (décimo terceiro) Salário, Férais  e Adicional de Férias</t>
  </si>
  <si>
    <t>Bombeiro civil noturno</t>
  </si>
  <si>
    <t xml:space="preserve">Bombeiro civil folguista (12 X 36) </t>
  </si>
  <si>
    <t xml:space="preserve">Nota 1: 5% é o percentual estimado de funcionários que serão substituídos dentro do ano                                                                                  
Nota 2 : Considerando a redução de 7 dias ou de 2h por dia.                                                            .                                                                        
Nota 3: Foi observada a Lei nº 13932/19 que extinguiu a partir de 01/01/20 a Contribuição Social (10%)                                                      </t>
  </si>
  <si>
    <t xml:space="preserve">Bombeiro adm. (5 X 2) </t>
  </si>
  <si>
    <t>Item</t>
  </si>
  <si>
    <t>Unidade</t>
  </si>
  <si>
    <t>Quantidade anual por profissional</t>
  </si>
  <si>
    <t>Custo Unitário (R$)</t>
  </si>
  <si>
    <t>Valor Total (R$)</t>
  </si>
  <si>
    <t>Camiseta</t>
  </si>
  <si>
    <t>manga curta, em algodão (reposição de 6 em 6 meses)</t>
  </si>
  <si>
    <t>un.</t>
  </si>
  <si>
    <t>Calça</t>
  </si>
  <si>
    <t>Tecido Rip Stop, em padrão estipulado pelo CBMBA (reposição de 6 em 6 meses)</t>
  </si>
  <si>
    <t>Cinto</t>
  </si>
  <si>
    <t>preto, 4 a 5 cm de largura, com 2 pontas, com regulagem por velcro e fecho rápido tipo tic-tac, isento de itens metálicos (reposição de 12 em 12 meses)</t>
  </si>
  <si>
    <t>Coturno</t>
  </si>
  <si>
    <t>preto, confeccionado em material de alta resistência, com solado resistente ao calor e ao escorregamento testado em piso cerâmico (reposição de 12 em 12 meses)</t>
  </si>
  <si>
    <t>par</t>
  </si>
  <si>
    <t>Meia</t>
  </si>
  <si>
    <t>Preta, tipo esportivo, atoalhada na sola, reforçada no calcanhar e ponta dos pés, com cano longo equivalente a altura do calçado (reposição de 6 em 6 meses)</t>
  </si>
  <si>
    <t>Blusão ou gandola</t>
  </si>
  <si>
    <t>VALOR TOTAL ANUAL POR PROFISSIONAL</t>
  </si>
  <si>
    <t>Custo mensal por profissional</t>
  </si>
  <si>
    <t>Materiais de Primeiros Socorros:</t>
  </si>
  <si>
    <t>Quantidade (A)</t>
  </si>
  <si>
    <t>Unidade de fornecimento</t>
  </si>
  <si>
    <t>Valor Unitário (R$) (B)</t>
  </si>
  <si>
    <t>Custo Anual Estimado (R$) - Itens de Consumo</t>
  </si>
  <si>
    <t>Custo Anual Estimado (R$) - Itens Permanentes</t>
  </si>
  <si>
    <t>Abaixador de língua descartável</t>
  </si>
  <si>
    <t>unidade</t>
  </si>
  <si>
    <t>Aferidor de pressão digital</t>
  </si>
  <si>
    <t>Água oxigenada Vol.10</t>
  </si>
  <si>
    <t>litro</t>
  </si>
  <si>
    <t>Álcool 70%</t>
  </si>
  <si>
    <t>Álcool iodado</t>
  </si>
  <si>
    <t>Algodão hidrófilo em bolinhas</t>
  </si>
  <si>
    <t>pacote</t>
  </si>
  <si>
    <t>Ambu (ressuscitador manual)</t>
  </si>
  <si>
    <t>Aspirador manual de secreção</t>
  </si>
  <si>
    <t>Atadura de crepom 15 cm</t>
  </si>
  <si>
    <t>Atadura de crepom 20 cm</t>
  </si>
  <si>
    <t>Atadura de crepom 30 cm</t>
  </si>
  <si>
    <t>Avental descartável</t>
  </si>
  <si>
    <t>Bandagem triangular P</t>
  </si>
  <si>
    <t>Bandagem triangular M</t>
  </si>
  <si>
    <t>Bandagem triangular G</t>
  </si>
  <si>
    <t>Band-aid - tamanhos e formas variadas</t>
  </si>
  <si>
    <t>caixa</t>
  </si>
  <si>
    <t>Bolsa térmica para água fria</t>
  </si>
  <si>
    <t>Bolsa térmica para água quente</t>
  </si>
  <si>
    <t>Colar cervical regulável</t>
  </si>
  <si>
    <t>Compressa gaze 7,5 x 7,5 cm</t>
  </si>
  <si>
    <t>Compressa gaze estéril 10 x 15 cm</t>
  </si>
  <si>
    <t>Compressa gaze hidrófila circular 500 g</t>
  </si>
  <si>
    <t>rolo</t>
  </si>
  <si>
    <t xml:space="preserve">Cotonete </t>
  </si>
  <si>
    <t>Esparadrapo 10 cm x 4,5 m</t>
  </si>
  <si>
    <t>Estetoscópio</t>
  </si>
  <si>
    <t>Fita adesiva crepe</t>
  </si>
  <si>
    <t>Fita microporosa 50 mm x 10 m</t>
  </si>
  <si>
    <t>Gelol aerosol</t>
  </si>
  <si>
    <t>Luva cirúrgica esterilizada nº 8</t>
  </si>
  <si>
    <t>Luva cirúrgica esterilizada nº 8,5</t>
  </si>
  <si>
    <t>Luva látex de procedimento M</t>
  </si>
  <si>
    <t>Luva látex de procedimento G</t>
  </si>
  <si>
    <t>Maleta de primeiros socorros</t>
  </si>
  <si>
    <t>Máscara cirúrgica</t>
  </si>
  <si>
    <t>Oxímetro de dedo digital</t>
  </si>
  <si>
    <t>Plástico protetor de queimaduras 1 m x 1 m</t>
  </si>
  <si>
    <t>Prancha para resgate</t>
  </si>
  <si>
    <t>Soro fisiológico</t>
  </si>
  <si>
    <t>Frasco 125 ml</t>
  </si>
  <si>
    <t>Spray antisséptico</t>
  </si>
  <si>
    <t>Tala moldável P</t>
  </si>
  <si>
    <t>Tala moldável M</t>
  </si>
  <si>
    <t>Tala moldável G</t>
  </si>
  <si>
    <t>Termômetro</t>
  </si>
  <si>
    <t>Tesoura ponta romba</t>
  </si>
  <si>
    <t>Materiais de arrombamento:</t>
  </si>
  <si>
    <t>Abafador de ruído tipo concha</t>
  </si>
  <si>
    <t>Alavanca de 1,5 m</t>
  </si>
  <si>
    <t>Alicate de pressão</t>
  </si>
  <si>
    <t>Alicate universal</t>
  </si>
  <si>
    <t>Caixa metálica para ferramentas</t>
  </si>
  <si>
    <t>Chaves de fenda</t>
  </si>
  <si>
    <t>jogo com 6 peças</t>
  </si>
  <si>
    <t>Chaves de boca (nº 4 a 22)</t>
  </si>
  <si>
    <t>jogo com 8 peças</t>
  </si>
  <si>
    <t>Chaves de fenda Philips</t>
  </si>
  <si>
    <t>Marreta de 3 Kg</t>
  </si>
  <si>
    <t>Martelo grande</t>
  </si>
  <si>
    <t>Óculos transparente de proteção</t>
  </si>
  <si>
    <t>Pé-de-cabra 75 cm</t>
  </si>
  <si>
    <t>Talhadeira em aço</t>
  </si>
  <si>
    <t>Equipamentos e/ou Materiais diversos:</t>
  </si>
  <si>
    <t>Cabo para transferência de cargas entre baterias automotivas</t>
  </si>
  <si>
    <t>Capa de aproximação em incêndio</t>
  </si>
  <si>
    <t>Corda para resgate com 50 metros de comprimento, estática, 12 mm de diâmetro, de poliamida.</t>
  </si>
  <si>
    <t>Capa de chuva amarela com fitas refletivas</t>
  </si>
  <si>
    <t>Capacete para combate à incêndio</t>
  </si>
  <si>
    <t>Fita zebrada</t>
  </si>
  <si>
    <t>Luvas borracha para proteção elétrica 2,5 KV</t>
  </si>
  <si>
    <t>Luvas de cobertura</t>
  </si>
  <si>
    <t>Luvas napa de couro para serviços diversos</t>
  </si>
  <si>
    <t>Lanterna grande, potente e com baterias recarregáveis</t>
  </si>
  <si>
    <t>Megafone com pilhas</t>
  </si>
  <si>
    <t>Máscara individual com filtro de carvão</t>
  </si>
  <si>
    <t>TOTAL</t>
  </si>
  <si>
    <t>TOTAL DO CUSTO ESTIMADO (ITENS DE CONSUMO + ITENS PERMANENTES)</t>
  </si>
  <si>
    <t>Número de bombeiros civis</t>
  </si>
  <si>
    <t>TOTAL MENSAL POR FUNCIONÁRIO</t>
  </si>
  <si>
    <t>REGIME TRIBUTÁRIO DO LICITANTE</t>
  </si>
  <si>
    <r>
      <t xml:space="preserve">Transporte                                              </t>
    </r>
    <r>
      <rPr>
        <b/>
        <sz val="9"/>
        <color indexed="10"/>
        <rFont val="Arial"/>
        <family val="2"/>
      </rPr>
      <t xml:space="preserve"> Cálculo do valor: [(2xVTx15) – (6%xSB)]</t>
    </r>
  </si>
  <si>
    <r>
      <t>Auxílio-Refeição/Alimentação</t>
    </r>
    <r>
      <rPr>
        <b/>
        <sz val="9"/>
        <rFont val="Arial"/>
        <family val="2"/>
      </rPr>
      <t xml:space="preserve"> </t>
    </r>
    <r>
      <rPr>
        <b/>
        <sz val="9"/>
        <color indexed="10"/>
        <rFont val="Arial"/>
        <family val="2"/>
      </rPr>
      <t>Cálculo do valor = [(15xVA)x(1-</t>
    </r>
    <r>
      <rPr>
        <b/>
        <sz val="9"/>
        <color indexed="12"/>
        <rFont val="Arial"/>
        <family val="2"/>
      </rPr>
      <t>0,20</t>
    </r>
    <r>
      <rPr>
        <b/>
        <sz val="9"/>
        <color indexed="10"/>
        <rFont val="Arial"/>
        <family val="2"/>
      </rPr>
      <t>)]</t>
    </r>
  </si>
  <si>
    <r>
      <t xml:space="preserve">Transporte                                              </t>
    </r>
    <r>
      <rPr>
        <b/>
        <sz val="9"/>
        <color indexed="10"/>
        <rFont val="Arial"/>
        <family val="2"/>
      </rPr>
      <t xml:space="preserve"> Cálculo do valor: [(2xVTx22) – (6%xSB)]</t>
    </r>
  </si>
  <si>
    <r>
      <t>Auxílio-Refeição/Alimentação</t>
    </r>
    <r>
      <rPr>
        <b/>
        <sz val="9"/>
        <rFont val="Arial"/>
        <family val="2"/>
      </rPr>
      <t xml:space="preserve"> </t>
    </r>
    <r>
      <rPr>
        <b/>
        <sz val="9"/>
        <color indexed="10"/>
        <rFont val="Arial"/>
        <family val="2"/>
      </rPr>
      <t>Cálculo do valor = [(22xVA)x(1-</t>
    </r>
    <r>
      <rPr>
        <b/>
        <sz val="9"/>
        <color indexed="12"/>
        <rFont val="Arial"/>
        <family val="2"/>
      </rPr>
      <t>0,20</t>
    </r>
    <r>
      <rPr>
        <b/>
        <sz val="9"/>
        <color indexed="10"/>
        <rFont val="Arial"/>
        <family val="2"/>
      </rPr>
      <t>)]</t>
    </r>
  </si>
  <si>
    <t>Assistência Odontológica privada</t>
  </si>
  <si>
    <t>Seguro de vida, invalidez e funeral</t>
  </si>
  <si>
    <t>Item </t>
  </si>
  <si>
    <t>Escala </t>
  </si>
  <si>
    <t>Quantidade de Postos</t>
  </si>
  <si>
    <t>Profissional por Posto</t>
  </si>
  <si>
    <t xml:space="preserve">Bombeiro civil diurno </t>
  </si>
  <si>
    <t>Bombeiro civil folguista</t>
  </si>
  <si>
    <r>
      <t>CATSER</t>
    </r>
    <r>
      <rPr>
        <sz val="10"/>
        <color indexed="30"/>
        <rFont val="Calibri"/>
        <family val="2"/>
      </rPr>
      <t> </t>
    </r>
  </si>
  <si>
    <t>12 x 36</t>
  </si>
  <si>
    <t>5 x 2</t>
  </si>
  <si>
    <t>Preço Estimado  Mensal do Posto (R$)</t>
  </si>
  <si>
    <t>Preço Estimado Anual do Posto (R$)</t>
  </si>
  <si>
    <t>Horas no mês</t>
  </si>
  <si>
    <t>Intrajornada do titular</t>
  </si>
  <si>
    <t>2.4</t>
  </si>
  <si>
    <t>Intervalo intrajornada do titular</t>
  </si>
  <si>
    <t>Intervalo Intrajornada do Titular</t>
  </si>
  <si>
    <t>Submódulo 2.4 - Intervalo Intrajornada do Titular</t>
  </si>
  <si>
    <t>TOTAL ESTIMADO DA CONTRATAÇÃO (12 meses)</t>
  </si>
  <si>
    <t>Descrição / Especificação</t>
  </si>
  <si>
    <t>RESUMO - ESTIMATIVA DA CONTRATAÇÃO - BRIGADA DE INCÊNDIO - SRRF05 - 2021</t>
  </si>
  <si>
    <t>BOMBEIRO CIVIL</t>
  </si>
  <si>
    <t>INSUMOS DIVERSOS</t>
  </si>
  <si>
    <t>PLANILHA DE CUSTOS DOS MATERIAIS E EQUIPAMENTOS</t>
  </si>
  <si>
    <t>Salário-Base – valor de um empregado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</si>
</sst>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(&quot;R$ &quot;* #,##0.00_);_(&quot;R$ &quot;* \(#,##0.00\);_(&quot;R$ &quot;* \-??_);_(@_)"/>
    <numFmt numFmtId="165" formatCode="[$R$-416]\ #,##0.00;[Red]\-[$R$-416]\ #,##0.00"/>
    <numFmt numFmtId="166" formatCode="dd/mm/yy"/>
    <numFmt numFmtId="167" formatCode="0.000%"/>
    <numFmt numFmtId="168" formatCode="0.0000"/>
    <numFmt numFmtId="169" formatCode="0.0000%"/>
    <numFmt numFmtId="170" formatCode="&quot;R$ &quot;#,##0.00"/>
    <numFmt numFmtId="171" formatCode="_(* #,##0.00_);_(* \(#,##0.00\);_(* \-??_);_(@_)"/>
    <numFmt numFmtId="172" formatCode="mmmm/yy"/>
    <numFmt numFmtId="173" formatCode="&quot;R$ &quot;#,##0.00\ ;&quot;(R$ &quot;#,##0.00\)"/>
    <numFmt numFmtId="174" formatCode="00"/>
    <numFmt numFmtId="175" formatCode="#,##0.00;[Red]#,##0.00"/>
  </numFmts>
  <fonts count="39">
    <font>
      <sz val="10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8"/>
      <color indexed="56"/>
      <name val="Cambria"/>
      <family val="2"/>
    </font>
    <font>
      <b/>
      <sz val="11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8"/>
      <color indexed="20"/>
      <name val="Arial"/>
      <family val="2"/>
    </font>
    <font>
      <b/>
      <sz val="18"/>
      <name val="Arial"/>
      <family val="2"/>
    </font>
    <font>
      <b/>
      <sz val="10"/>
      <color indexed="10"/>
      <name val="Arial"/>
      <family val="2"/>
    </font>
    <font>
      <b/>
      <sz val="15"/>
      <name val="Arial"/>
      <family val="2"/>
    </font>
    <font>
      <b/>
      <sz val="12"/>
      <name val="Arial"/>
      <family val="2"/>
    </font>
    <font>
      <b/>
      <sz val="11"/>
      <color indexed="10"/>
      <name val="Arial"/>
      <family val="2"/>
    </font>
    <font>
      <b/>
      <sz val="10"/>
      <color indexed="53"/>
      <name val="Arial"/>
      <family val="2"/>
    </font>
    <font>
      <sz val="12"/>
      <name val="Arial"/>
      <family val="2"/>
    </font>
    <font>
      <b/>
      <sz val="10"/>
      <color indexed="8"/>
      <name val="Arial"/>
      <family val="2"/>
    </font>
    <font>
      <b/>
      <strike/>
      <sz val="9"/>
      <name val="Arial"/>
      <family val="2"/>
    </font>
    <font>
      <b/>
      <strike/>
      <sz val="10"/>
      <name val="Arial"/>
      <family val="2"/>
    </font>
    <font>
      <b/>
      <sz val="8"/>
      <color indexed="10"/>
      <name val="Arial"/>
      <family val="2"/>
    </font>
    <font>
      <sz val="9"/>
      <color indexed="17"/>
      <name val="Arial"/>
      <family val="2"/>
    </font>
    <font>
      <b/>
      <sz val="9"/>
      <color indexed="10"/>
      <name val="Arial"/>
      <family val="2"/>
    </font>
    <font>
      <b/>
      <sz val="9"/>
      <name val="Arial"/>
      <family val="2"/>
    </font>
    <font>
      <b/>
      <sz val="9"/>
      <color indexed="12"/>
      <name val="Arial"/>
      <family val="2"/>
    </font>
    <font>
      <b/>
      <strike/>
      <sz val="10"/>
      <color indexed="17"/>
      <name val="Arial"/>
      <family val="2"/>
    </font>
    <font>
      <b/>
      <sz val="10"/>
      <color indexed="8"/>
      <name val="Arial"/>
      <family val="2"/>
      <charset val="1"/>
    </font>
    <font>
      <b/>
      <sz val="9"/>
      <color indexed="53"/>
      <name val="Arial"/>
      <family val="2"/>
    </font>
    <font>
      <b/>
      <sz val="10"/>
      <name val="Arial"/>
      <family val="2"/>
      <charset val="1"/>
    </font>
    <font>
      <b/>
      <vertAlign val="superscript"/>
      <sz val="9"/>
      <color indexed="53"/>
      <name val="Arial"/>
      <family val="2"/>
    </font>
    <font>
      <b/>
      <sz val="9"/>
      <color indexed="62"/>
      <name val="Arial"/>
      <family val="2"/>
    </font>
    <font>
      <sz val="10"/>
      <color indexed="10"/>
      <name val="Arial"/>
      <family val="2"/>
    </font>
    <font>
      <sz val="7"/>
      <color indexed="63"/>
      <name val="Arial1"/>
      <charset val="1"/>
    </font>
    <font>
      <sz val="8"/>
      <name val="Arial"/>
      <family val="2"/>
    </font>
    <font>
      <b/>
      <sz val="14"/>
      <name val="Arial"/>
      <family val="2"/>
    </font>
    <font>
      <b/>
      <sz val="13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sz val="10"/>
      <color indexed="30"/>
      <name val="Calibri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indexed="45"/>
        <bgColor indexed="46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indexed="49"/>
        <bgColor indexed="11"/>
      </patternFill>
    </fill>
    <fill>
      <patternFill patternType="solid">
        <fgColor indexed="11"/>
        <bgColor indexed="15"/>
      </patternFill>
    </fill>
    <fill>
      <patternFill patternType="solid">
        <fgColor indexed="13"/>
        <bgColor indexed="34"/>
      </patternFill>
    </fill>
    <fill>
      <patternFill patternType="solid">
        <fgColor indexed="57"/>
        <bgColor indexed="17"/>
      </patternFill>
    </fill>
    <fill>
      <patternFill patternType="solid">
        <fgColor indexed="41"/>
        <bgColor indexed="9"/>
      </patternFill>
    </fill>
    <fill>
      <patternFill patternType="solid">
        <fgColor indexed="26"/>
        <bgColor indexed="9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7"/>
      </patternFill>
    </fill>
    <fill>
      <patternFill patternType="solid">
        <fgColor indexed="40"/>
        <bgColor indexed="15"/>
      </patternFill>
    </fill>
    <fill>
      <patternFill patternType="solid">
        <fgColor indexed="51"/>
        <bgColor indexed="13"/>
      </patternFill>
    </fill>
    <fill>
      <patternFill patternType="solid">
        <fgColor indexed="47"/>
        <bgColor indexed="45"/>
      </patternFill>
    </fill>
    <fill>
      <patternFill patternType="solid">
        <fgColor indexed="52"/>
        <bgColor indexed="29"/>
      </patternFill>
    </fill>
    <fill>
      <patternFill patternType="solid">
        <fgColor indexed="27"/>
        <bgColor indexed="42"/>
      </patternFill>
    </fill>
    <fill>
      <patternFill patternType="solid">
        <fgColor theme="0"/>
        <bgColor indexed="45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26"/>
      </patternFill>
    </fill>
  </fills>
  <borders count="38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164" fontId="35" fillId="0" borderId="0" applyFill="0" applyBorder="0" applyAlignment="0" applyProtection="0"/>
    <xf numFmtId="0" fontId="2" fillId="3" borderId="0" applyNumberFormat="0" applyBorder="0" applyAlignment="0" applyProtection="0"/>
    <xf numFmtId="0" fontId="3" fillId="0" borderId="0" applyNumberFormat="0" applyFill="0" applyBorder="0" applyAlignment="0" applyProtection="0"/>
  </cellStyleXfs>
  <cellXfs count="280">
    <xf numFmtId="0" fontId="0" fillId="0" borderId="0" xfId="0"/>
    <xf numFmtId="0" fontId="6" fillId="0" borderId="0" xfId="0" applyFont="1"/>
    <xf numFmtId="0" fontId="6" fillId="4" borderId="0" xfId="0" applyFont="1" applyFill="1"/>
    <xf numFmtId="0" fontId="5" fillId="0" borderId="2" xfId="0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164" fontId="6" fillId="0" borderId="0" xfId="2" applyFont="1" applyFill="1" applyBorder="1" applyAlignment="1" applyProtection="1">
      <alignment vertical="center"/>
    </xf>
    <xf numFmtId="0" fontId="5" fillId="0" borderId="0" xfId="0" applyFont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4" fontId="5" fillId="0" borderId="2" xfId="0" applyNumberFormat="1" applyFont="1" applyFill="1" applyBorder="1" applyAlignment="1">
      <alignment vertical="center"/>
    </xf>
    <xf numFmtId="0" fontId="6" fillId="0" borderId="0" xfId="0" applyFont="1" applyAlignment="1">
      <alignment horizontal="left"/>
    </xf>
    <xf numFmtId="4" fontId="4" fillId="3" borderId="2" xfId="0" applyNumberFormat="1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167" fontId="5" fillId="5" borderId="2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right" vertical="center"/>
    </xf>
    <xf numFmtId="0" fontId="14" fillId="0" borderId="0" xfId="0" applyFont="1"/>
    <xf numFmtId="10" fontId="1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horizontal="center"/>
    </xf>
    <xf numFmtId="167" fontId="5" fillId="0" borderId="2" xfId="0" applyNumberFormat="1" applyFont="1" applyFill="1" applyBorder="1" applyAlignment="1">
      <alignment horizontal="center" vertical="center"/>
    </xf>
    <xf numFmtId="4" fontId="5" fillId="0" borderId="4" xfId="0" applyNumberFormat="1" applyFont="1" applyFill="1" applyBorder="1" applyAlignment="1">
      <alignment horizontal="right"/>
    </xf>
    <xf numFmtId="10" fontId="5" fillId="3" borderId="4" xfId="0" applyNumberFormat="1" applyFont="1" applyFill="1" applyBorder="1" applyAlignment="1">
      <alignment horizontal="center" vertical="center"/>
    </xf>
    <xf numFmtId="4" fontId="5" fillId="3" borderId="2" xfId="0" applyNumberFormat="1" applyFont="1" applyFill="1" applyBorder="1" applyAlignment="1">
      <alignment horizontal="right" vertical="center"/>
    </xf>
    <xf numFmtId="0" fontId="16" fillId="0" borderId="0" xfId="0" applyFont="1" applyBorder="1" applyAlignment="1">
      <alignment horizontal="left" vertical="center" wrapText="1"/>
    </xf>
    <xf numFmtId="4" fontId="17" fillId="0" borderId="0" xfId="0" applyNumberFormat="1" applyFont="1" applyFill="1" applyBorder="1" applyAlignment="1">
      <alignment horizontal="right"/>
    </xf>
    <xf numFmtId="0" fontId="17" fillId="0" borderId="0" xfId="0" applyFont="1" applyFill="1" applyBorder="1" applyAlignment="1">
      <alignment horizontal="center"/>
    </xf>
    <xf numFmtId="0" fontId="5" fillId="3" borderId="0" xfId="0" applyFont="1" applyFill="1" applyBorder="1" applyAlignment="1">
      <alignment horizontal="right" vertical="center"/>
    </xf>
    <xf numFmtId="4" fontId="5" fillId="3" borderId="0" xfId="0" applyNumberFormat="1" applyFont="1" applyFill="1" applyBorder="1" applyAlignment="1">
      <alignment horizontal="right" vertical="center"/>
    </xf>
    <xf numFmtId="0" fontId="6" fillId="0" borderId="0" xfId="0" applyFont="1" applyFill="1"/>
    <xf numFmtId="0" fontId="4" fillId="3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10" fontId="5" fillId="5" borderId="2" xfId="0" applyNumberFormat="1" applyFont="1" applyFill="1" applyBorder="1" applyAlignment="1">
      <alignment horizontal="right" vertical="center"/>
    </xf>
    <xf numFmtId="4" fontId="5" fillId="0" borderId="2" xfId="0" applyNumberFormat="1" applyFont="1" applyFill="1" applyBorder="1" applyAlignment="1">
      <alignment horizontal="right" vertical="center"/>
    </xf>
    <xf numFmtId="0" fontId="5" fillId="0" borderId="2" xfId="0" applyFont="1" applyBorder="1" applyAlignment="1">
      <alignment horizontal="right" vertical="center" wrapText="1"/>
    </xf>
    <xf numFmtId="9" fontId="5" fillId="0" borderId="2" xfId="0" applyNumberFormat="1" applyFont="1" applyBorder="1" applyAlignment="1">
      <alignment horizontal="left" vertical="center" wrapText="1"/>
    </xf>
    <xf numFmtId="168" fontId="5" fillId="0" borderId="2" xfId="0" applyNumberFormat="1" applyFont="1" applyBorder="1" applyAlignment="1">
      <alignment horizontal="left" vertical="center" wrapText="1"/>
    </xf>
    <xf numFmtId="169" fontId="5" fillId="0" borderId="2" xfId="0" applyNumberFormat="1" applyFont="1" applyBorder="1" applyAlignment="1">
      <alignment horizontal="right" vertical="center"/>
    </xf>
    <xf numFmtId="0" fontId="5" fillId="3" borderId="2" xfId="0" applyFont="1" applyFill="1" applyBorder="1" applyAlignment="1">
      <alignment horizontal="right" vertical="center"/>
    </xf>
    <xf numFmtId="169" fontId="5" fillId="3" borderId="2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4" fontId="5" fillId="0" borderId="2" xfId="0" applyNumberFormat="1" applyFont="1" applyBorder="1" applyAlignment="1">
      <alignment horizontal="right" vertical="center"/>
    </xf>
    <xf numFmtId="4" fontId="5" fillId="0" borderId="2" xfId="0" applyNumberFormat="1" applyFont="1" applyBorder="1" applyAlignment="1">
      <alignment horizontal="center" vertical="center"/>
    </xf>
    <xf numFmtId="4" fontId="20" fillId="0" borderId="2" xfId="0" applyNumberFormat="1" applyFont="1" applyBorder="1" applyAlignment="1" applyProtection="1">
      <alignment vertical="center"/>
    </xf>
    <xf numFmtId="3" fontId="20" fillId="0" borderId="2" xfId="0" applyNumberFormat="1" applyFont="1" applyBorder="1" applyAlignment="1" applyProtection="1">
      <alignment vertical="center"/>
    </xf>
    <xf numFmtId="170" fontId="20" fillId="0" borderId="2" xfId="0" applyNumberFormat="1" applyFont="1" applyBorder="1" applyAlignment="1">
      <alignment vertical="center"/>
    </xf>
    <xf numFmtId="0" fontId="23" fillId="0" borderId="2" xfId="0" applyFont="1" applyFill="1" applyBorder="1" applyAlignment="1">
      <alignment horizontal="center" vertical="center"/>
    </xf>
    <xf numFmtId="3" fontId="20" fillId="0" borderId="2" xfId="0" applyNumberFormat="1" applyFont="1" applyBorder="1" applyAlignment="1">
      <alignment vertical="center"/>
    </xf>
    <xf numFmtId="0" fontId="15" fillId="0" borderId="2" xfId="0" applyFont="1" applyFill="1" applyBorder="1" applyAlignment="1">
      <alignment horizontal="center" vertical="center"/>
    </xf>
    <xf numFmtId="4" fontId="15" fillId="0" borderId="2" xfId="0" applyNumberFormat="1" applyFont="1" applyBorder="1" applyAlignment="1">
      <alignment horizontal="right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10" fontId="26" fillId="0" borderId="2" xfId="0" applyNumberFormat="1" applyFont="1" applyFill="1" applyBorder="1" applyAlignment="1">
      <alignment horizontal="center" vertical="center" wrapText="1"/>
    </xf>
    <xf numFmtId="2" fontId="26" fillId="0" borderId="2" xfId="0" applyNumberFormat="1" applyFont="1" applyFill="1" applyBorder="1" applyAlignment="1">
      <alignment horizontal="right" vertical="center" wrapText="1"/>
    </xf>
    <xf numFmtId="2" fontId="26" fillId="3" borderId="2" xfId="0" applyNumberFormat="1" applyFont="1" applyFill="1" applyBorder="1" applyAlignment="1">
      <alignment horizontal="right" vertical="center" wrapText="1"/>
    </xf>
    <xf numFmtId="167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0" fontId="5" fillId="3" borderId="2" xfId="0" applyNumberFormat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/>
    </xf>
    <xf numFmtId="167" fontId="5" fillId="6" borderId="2" xfId="0" applyNumberFormat="1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right" vertical="center"/>
    </xf>
    <xf numFmtId="0" fontId="15" fillId="0" borderId="2" xfId="0" applyFont="1" applyFill="1" applyBorder="1" applyAlignment="1">
      <alignment horizontal="center"/>
    </xf>
    <xf numFmtId="167" fontId="5" fillId="0" borderId="2" xfId="0" applyNumberFormat="1" applyFont="1" applyBorder="1" applyAlignment="1">
      <alignment horizontal="center" vertical="center" wrapText="1"/>
    </xf>
    <xf numFmtId="167" fontId="5" fillId="3" borderId="2" xfId="0" applyNumberFormat="1" applyFont="1" applyFill="1" applyBorder="1" applyAlignment="1">
      <alignment horizontal="center" vertical="center"/>
    </xf>
    <xf numFmtId="4" fontId="4" fillId="3" borderId="2" xfId="0" applyNumberFormat="1" applyFont="1" applyFill="1" applyBorder="1" applyAlignment="1">
      <alignment horizontal="center" vertical="center"/>
    </xf>
    <xf numFmtId="167" fontId="5" fillId="3" borderId="2" xfId="0" applyNumberFormat="1" applyFont="1" applyFill="1" applyBorder="1" applyAlignment="1">
      <alignment horizontal="center" vertical="center" wrapText="1"/>
    </xf>
    <xf numFmtId="4" fontId="13" fillId="0" borderId="2" xfId="0" applyNumberFormat="1" applyFont="1" applyBorder="1" applyAlignment="1">
      <alignment horizontal="right" vertical="center"/>
    </xf>
    <xf numFmtId="4" fontId="13" fillId="0" borderId="2" xfId="0" applyNumberFormat="1" applyFont="1" applyBorder="1" applyAlignment="1">
      <alignment horizontal="right" vertical="center" wrapText="1"/>
    </xf>
    <xf numFmtId="4" fontId="13" fillId="0" borderId="2" xfId="0" applyNumberFormat="1" applyFont="1" applyFill="1" applyBorder="1" applyAlignment="1">
      <alignment horizontal="right" vertical="center" wrapText="1"/>
    </xf>
    <xf numFmtId="4" fontId="13" fillId="3" borderId="2" xfId="0" applyNumberFormat="1" applyFont="1" applyFill="1" applyBorder="1" applyAlignment="1">
      <alignment horizontal="right" vertical="center" wrapText="1"/>
    </xf>
    <xf numFmtId="4" fontId="4" fillId="3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4" fontId="9" fillId="0" borderId="2" xfId="0" applyNumberFormat="1" applyFont="1" applyFill="1" applyBorder="1" applyAlignment="1">
      <alignment horizontal="right" vertical="center"/>
    </xf>
    <xf numFmtId="0" fontId="11" fillId="0" borderId="2" xfId="0" applyFont="1" applyFill="1" applyBorder="1" applyAlignment="1">
      <alignment horizontal="center" vertical="center"/>
    </xf>
    <xf numFmtId="10" fontId="5" fillId="4" borderId="2" xfId="0" applyNumberFormat="1" applyFont="1" applyFill="1" applyBorder="1" applyAlignment="1">
      <alignment horizontal="center" vertical="center"/>
    </xf>
    <xf numFmtId="10" fontId="9" fillId="0" borderId="2" xfId="0" applyNumberFormat="1" applyFont="1" applyBorder="1" applyAlignment="1">
      <alignment horizontal="center" vertical="center"/>
    </xf>
    <xf numFmtId="10" fontId="5" fillId="0" borderId="2" xfId="0" applyNumberFormat="1" applyFont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/>
    </xf>
    <xf numFmtId="10" fontId="5" fillId="0" borderId="2" xfId="0" applyNumberFormat="1" applyFont="1" applyBorder="1" applyAlignment="1">
      <alignment horizontal="center" vertical="center" wrapText="1"/>
    </xf>
    <xf numFmtId="10" fontId="9" fillId="0" borderId="2" xfId="0" applyNumberFormat="1" applyFont="1" applyBorder="1" applyAlignment="1">
      <alignment horizontal="right" vertical="center"/>
    </xf>
    <xf numFmtId="4" fontId="9" fillId="0" borderId="2" xfId="0" applyNumberFormat="1" applyFont="1" applyBorder="1" applyAlignment="1">
      <alignment horizontal="right" vertical="center"/>
    </xf>
    <xf numFmtId="49" fontId="5" fillId="0" borderId="2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right" vertical="center" wrapText="1"/>
    </xf>
    <xf numFmtId="4" fontId="5" fillId="3" borderId="2" xfId="0" applyNumberFormat="1" applyFont="1" applyFill="1" applyBorder="1" applyAlignment="1">
      <alignment horizontal="right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" fontId="5" fillId="4" borderId="2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vertical="center"/>
    </xf>
    <xf numFmtId="171" fontId="6" fillId="0" borderId="0" xfId="0" applyNumberFormat="1" applyFont="1" applyAlignment="1">
      <alignment vertical="center"/>
    </xf>
    <xf numFmtId="0" fontId="5" fillId="0" borderId="6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0" fontId="21" fillId="7" borderId="0" xfId="0" applyFont="1" applyFill="1" applyBorder="1" applyAlignment="1">
      <alignment horizontal="center" vertical="center"/>
    </xf>
    <xf numFmtId="172" fontId="21" fillId="0" borderId="7" xfId="0" applyNumberFormat="1" applyFont="1" applyFill="1" applyBorder="1" applyAlignment="1">
      <alignment horizontal="center" vertical="center"/>
    </xf>
    <xf numFmtId="172" fontId="21" fillId="0" borderId="0" xfId="0" applyNumberFormat="1" applyFont="1" applyFill="1" applyBorder="1" applyAlignment="1">
      <alignment horizontal="center" vertical="center"/>
    </xf>
    <xf numFmtId="0" fontId="6" fillId="0" borderId="7" xfId="0" applyNumberFormat="1" applyFont="1" applyFill="1" applyBorder="1" applyAlignment="1">
      <alignment horizontal="center" vertical="center"/>
    </xf>
    <xf numFmtId="165" fontId="6" fillId="0" borderId="2" xfId="0" applyNumberFormat="1" applyFont="1" applyFill="1" applyBorder="1" applyAlignment="1">
      <alignment horizontal="center" vertical="center"/>
    </xf>
    <xf numFmtId="172" fontId="6" fillId="0" borderId="0" xfId="0" applyNumberFormat="1" applyFont="1" applyFill="1" applyBorder="1" applyAlignment="1">
      <alignment horizontal="left" vertical="center"/>
    </xf>
    <xf numFmtId="0" fontId="6" fillId="0" borderId="8" xfId="0" applyNumberFormat="1" applyFont="1" applyFill="1" applyBorder="1" applyAlignment="1">
      <alignment horizontal="center" vertical="center"/>
    </xf>
    <xf numFmtId="165" fontId="6" fillId="0" borderId="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70" fontId="20" fillId="18" borderId="2" xfId="0" applyNumberFormat="1" applyFont="1" applyFill="1" applyBorder="1" applyAlignment="1">
      <alignment vertical="center"/>
    </xf>
    <xf numFmtId="0" fontId="0" fillId="9" borderId="10" xfId="0" applyFont="1" applyFill="1" applyBorder="1" applyAlignment="1">
      <alignment horizontal="center" vertical="center" wrapText="1"/>
    </xf>
    <xf numFmtId="0" fontId="0" fillId="4" borderId="10" xfId="0" applyFont="1" applyFill="1" applyBorder="1"/>
    <xf numFmtId="0" fontId="0" fillId="4" borderId="10" xfId="0" applyFill="1" applyBorder="1" applyAlignment="1">
      <alignment horizontal="center"/>
    </xf>
    <xf numFmtId="4" fontId="0" fillId="4" borderId="10" xfId="0" applyNumberFormat="1" applyFill="1" applyBorder="1" applyAlignment="1">
      <alignment horizontal="center" vertical="center"/>
    </xf>
    <xf numFmtId="0" fontId="0" fillId="0" borderId="10" xfId="0" applyFont="1" applyBorder="1"/>
    <xf numFmtId="0" fontId="0" fillId="0" borderId="10" xfId="0" applyBorder="1" applyAlignment="1">
      <alignment horizontal="center"/>
    </xf>
    <xf numFmtId="4" fontId="0" fillId="0" borderId="10" xfId="0" applyNumberFormat="1" applyBorder="1" applyAlignment="1">
      <alignment horizontal="center" vertical="center"/>
    </xf>
    <xf numFmtId="0" fontId="0" fillId="4" borderId="10" xfId="0" applyFont="1" applyFill="1" applyBorder="1" applyAlignment="1">
      <alignment horizontal="center" wrapText="1"/>
    </xf>
    <xf numFmtId="4" fontId="0" fillId="4" borderId="10" xfId="0" applyNumberFormat="1" applyFill="1" applyBorder="1" applyAlignment="1">
      <alignment horizontal="center" vertical="center" wrapText="1"/>
    </xf>
    <xf numFmtId="0" fontId="0" fillId="4" borderId="10" xfId="0" applyFont="1" applyFill="1" applyBorder="1" applyAlignment="1">
      <alignment vertical="center"/>
    </xf>
    <xf numFmtId="0" fontId="0" fillId="4" borderId="10" xfId="0" applyFill="1" applyBorder="1" applyAlignment="1">
      <alignment horizontal="center" vertical="center"/>
    </xf>
    <xf numFmtId="0" fontId="0" fillId="4" borderId="10" xfId="0" applyFont="1" applyFill="1" applyBorder="1" applyAlignment="1">
      <alignment horizontal="center" vertical="center" wrapText="1"/>
    </xf>
    <xf numFmtId="4" fontId="5" fillId="10" borderId="10" xfId="0" applyNumberFormat="1" applyFont="1" applyFill="1" applyBorder="1" applyAlignment="1">
      <alignment horizontal="center" vertical="center"/>
    </xf>
    <xf numFmtId="0" fontId="0" fillId="4" borderId="10" xfId="0" applyFont="1" applyFill="1" applyBorder="1" applyAlignment="1">
      <alignment horizontal="left" vertical="center" wrapText="1"/>
    </xf>
    <xf numFmtId="4" fontId="0" fillId="4" borderId="10" xfId="0" applyNumberFormat="1" applyFont="1" applyFill="1" applyBorder="1" applyAlignment="1">
      <alignment horizontal="center" vertical="center" wrapText="1"/>
    </xf>
    <xf numFmtId="0" fontId="0" fillId="0" borderId="10" xfId="0" applyBorder="1"/>
    <xf numFmtId="0" fontId="5" fillId="10" borderId="10" xfId="0" applyFont="1" applyFill="1" applyBorder="1" applyAlignment="1">
      <alignment horizontal="center" vertical="center"/>
    </xf>
    <xf numFmtId="0" fontId="0" fillId="11" borderId="10" xfId="0" applyFont="1" applyFill="1" applyBorder="1" applyAlignment="1">
      <alignment horizontal="center" vertical="center" wrapText="1"/>
    </xf>
    <xf numFmtId="0" fontId="0" fillId="4" borderId="10" xfId="0" applyFont="1" applyFill="1" applyBorder="1" applyAlignment="1">
      <alignment wrapText="1"/>
    </xf>
    <xf numFmtId="0" fontId="0" fillId="4" borderId="10" xfId="0" applyFill="1" applyBorder="1"/>
    <xf numFmtId="4" fontId="5" fillId="4" borderId="10" xfId="0" applyNumberFormat="1" applyFont="1" applyFill="1" applyBorder="1" applyAlignment="1">
      <alignment horizontal="center" vertical="center"/>
    </xf>
    <xf numFmtId="0" fontId="5" fillId="12" borderId="10" xfId="0" applyFont="1" applyFill="1" applyBorder="1" applyAlignment="1">
      <alignment horizontal="center" vertical="center"/>
    </xf>
    <xf numFmtId="4" fontId="5" fillId="13" borderId="10" xfId="0" applyNumberFormat="1" applyFont="1" applyFill="1" applyBorder="1" applyAlignment="1">
      <alignment horizontal="center" vertical="center"/>
    </xf>
    <xf numFmtId="0" fontId="37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175" fontId="37" fillId="0" borderId="11" xfId="0" applyNumberFormat="1" applyFont="1" applyBorder="1" applyAlignment="1">
      <alignment horizontal="center" vertical="center" wrapText="1"/>
    </xf>
    <xf numFmtId="175" fontId="38" fillId="19" borderId="12" xfId="2" applyNumberFormat="1" applyFont="1" applyFill="1" applyBorder="1" applyAlignment="1">
      <alignment horizontal="center" vertical="center" wrapText="1"/>
    </xf>
    <xf numFmtId="175" fontId="0" fillId="0" borderId="10" xfId="0" applyNumberFormat="1" applyBorder="1" applyAlignment="1">
      <alignment horizontal="center"/>
    </xf>
    <xf numFmtId="0" fontId="5" fillId="20" borderId="5" xfId="0" applyFont="1" applyFill="1" applyBorder="1" applyAlignment="1">
      <alignment horizontal="left" vertical="center"/>
    </xf>
    <xf numFmtId="0" fontId="5" fillId="20" borderId="13" xfId="0" applyFont="1" applyFill="1" applyBorder="1" applyAlignment="1">
      <alignment horizontal="left" vertical="center"/>
    </xf>
    <xf numFmtId="0" fontId="5" fillId="20" borderId="14" xfId="0" applyFont="1" applyFill="1" applyBorder="1" applyAlignment="1">
      <alignment horizontal="left" vertical="center"/>
    </xf>
    <xf numFmtId="0" fontId="5" fillId="20" borderId="2" xfId="0" applyFont="1" applyFill="1" applyBorder="1" applyAlignment="1">
      <alignment horizontal="right" vertical="center"/>
    </xf>
    <xf numFmtId="4" fontId="5" fillId="20" borderId="2" xfId="0" applyNumberFormat="1" applyFont="1" applyFill="1" applyBorder="1" applyAlignment="1">
      <alignment horizontal="right" vertical="center"/>
    </xf>
    <xf numFmtId="0" fontId="5" fillId="21" borderId="5" xfId="0" applyFont="1" applyFill="1" applyBorder="1" applyAlignment="1">
      <alignment horizontal="right" vertical="center"/>
    </xf>
    <xf numFmtId="0" fontId="5" fillId="21" borderId="13" xfId="0" applyFont="1" applyFill="1" applyBorder="1" applyAlignment="1">
      <alignment vertical="center"/>
    </xf>
    <xf numFmtId="0" fontId="5" fillId="21" borderId="14" xfId="0" applyFont="1" applyFill="1" applyBorder="1" applyAlignment="1">
      <alignment vertical="center"/>
    </xf>
    <xf numFmtId="2" fontId="26" fillId="0" borderId="2" xfId="0" applyNumberFormat="1" applyFont="1" applyBorder="1" applyAlignment="1">
      <alignment horizontal="right" vertical="center" wrapText="1"/>
    </xf>
    <xf numFmtId="174" fontId="5" fillId="0" borderId="10" xfId="0" applyNumberFormat="1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174" fontId="5" fillId="3" borderId="10" xfId="0" applyNumberFormat="1" applyFont="1" applyFill="1" applyBorder="1" applyAlignment="1">
      <alignment horizontal="center" vertical="center" wrapText="1"/>
    </xf>
    <xf numFmtId="0" fontId="0" fillId="3" borderId="10" xfId="0" applyFont="1" applyFill="1" applyBorder="1" applyAlignment="1">
      <alignment horizontal="justify" vertical="center" wrapText="1"/>
    </xf>
    <xf numFmtId="0" fontId="0" fillId="3" borderId="10" xfId="0" applyFont="1" applyFill="1" applyBorder="1" applyAlignment="1">
      <alignment horizontal="center" vertical="center"/>
    </xf>
    <xf numFmtId="39" fontId="0" fillId="3" borderId="10" xfId="0" applyNumberFormat="1" applyFill="1" applyBorder="1" applyAlignment="1">
      <alignment horizontal="right" vertical="center"/>
    </xf>
    <xf numFmtId="40" fontId="0" fillId="3" borderId="10" xfId="0" applyNumberFormat="1" applyFill="1" applyBorder="1" applyAlignment="1">
      <alignment horizontal="right" vertical="center"/>
    </xf>
    <xf numFmtId="0" fontId="0" fillId="3" borderId="10" xfId="0" applyFont="1" applyFill="1" applyBorder="1" applyAlignment="1">
      <alignment vertical="center" wrapText="1"/>
    </xf>
    <xf numFmtId="40" fontId="0" fillId="4" borderId="10" xfId="0" applyNumberFormat="1" applyFill="1" applyBorder="1" applyAlignment="1">
      <alignment horizontal="right" vertical="center"/>
    </xf>
    <xf numFmtId="40" fontId="5" fillId="0" borderId="10" xfId="0" applyNumberFormat="1" applyFont="1" applyBorder="1" applyAlignment="1">
      <alignment horizontal="right" vertical="center"/>
    </xf>
    <xf numFmtId="0" fontId="37" fillId="0" borderId="15" xfId="0" applyFont="1" applyBorder="1" applyAlignment="1">
      <alignment horizontal="center" vertical="center" wrapText="1"/>
    </xf>
    <xf numFmtId="0" fontId="37" fillId="0" borderId="16" xfId="0" applyFont="1" applyBorder="1" applyAlignment="1">
      <alignment horizontal="center" vertical="center" wrapText="1"/>
    </xf>
    <xf numFmtId="0" fontId="37" fillId="0" borderId="17" xfId="0" applyFont="1" applyBorder="1" applyAlignment="1">
      <alignment horizontal="center" vertical="center" wrapText="1"/>
    </xf>
    <xf numFmtId="0" fontId="37" fillId="0" borderId="18" xfId="0" applyFont="1" applyBorder="1" applyAlignment="1">
      <alignment horizontal="center" vertical="center" wrapText="1"/>
    </xf>
    <xf numFmtId="0" fontId="37" fillId="0" borderId="19" xfId="0" applyFont="1" applyBorder="1" applyAlignment="1">
      <alignment horizontal="center" vertical="center" wrapText="1"/>
    </xf>
    <xf numFmtId="0" fontId="37" fillId="0" borderId="20" xfId="0" applyFont="1" applyBorder="1" applyAlignment="1">
      <alignment horizontal="center" vertical="center" wrapText="1"/>
    </xf>
    <xf numFmtId="0" fontId="38" fillId="0" borderId="21" xfId="0" applyFont="1" applyBorder="1" applyAlignment="1">
      <alignment horizontal="center" vertical="center" wrapText="1"/>
    </xf>
    <xf numFmtId="0" fontId="38" fillId="0" borderId="22" xfId="0" applyFont="1" applyBorder="1" applyAlignment="1">
      <alignment horizontal="center" vertical="center" wrapText="1"/>
    </xf>
    <xf numFmtId="0" fontId="38" fillId="0" borderId="23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center" vertical="center" wrapText="1"/>
    </xf>
    <xf numFmtId="0" fontId="38" fillId="0" borderId="25" xfId="0" applyFont="1" applyBorder="1" applyAlignment="1">
      <alignment horizontal="center" vertical="center" wrapText="1"/>
    </xf>
    <xf numFmtId="0" fontId="38" fillId="0" borderId="26" xfId="0" applyFont="1" applyBorder="1" applyAlignment="1">
      <alignment horizontal="center" vertical="center" wrapText="1"/>
    </xf>
    <xf numFmtId="0" fontId="38" fillId="19" borderId="32" xfId="0" applyFont="1" applyFill="1" applyBorder="1" applyAlignment="1">
      <alignment horizontal="center" vertical="center" wrapText="1"/>
    </xf>
    <xf numFmtId="0" fontId="38" fillId="19" borderId="33" xfId="0" applyFont="1" applyFill="1" applyBorder="1" applyAlignment="1">
      <alignment horizontal="center" vertical="center" wrapText="1"/>
    </xf>
    <xf numFmtId="0" fontId="38" fillId="19" borderId="34" xfId="0" applyFont="1" applyFill="1" applyBorder="1" applyAlignment="1">
      <alignment horizontal="center"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9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center" vertical="center" wrapText="1"/>
    </xf>
    <xf numFmtId="172" fontId="6" fillId="0" borderId="2" xfId="0" applyNumberFormat="1" applyFont="1" applyFill="1" applyBorder="1" applyAlignment="1">
      <alignment horizontal="left" vertical="center"/>
    </xf>
    <xf numFmtId="173" fontId="6" fillId="0" borderId="0" xfId="0" applyNumberFormat="1" applyFont="1" applyFill="1" applyBorder="1" applyAlignment="1">
      <alignment horizontal="center" vertical="center"/>
    </xf>
    <xf numFmtId="172" fontId="6" fillId="0" borderId="9" xfId="0" applyNumberFormat="1" applyFont="1" applyFill="1" applyBorder="1" applyAlignment="1">
      <alignment horizontal="left" vertical="center"/>
    </xf>
    <xf numFmtId="0" fontId="5" fillId="0" borderId="4" xfId="0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1" fillId="7" borderId="31" xfId="0" applyFont="1" applyFill="1" applyBorder="1" applyAlignment="1">
      <alignment horizontal="center" vertical="center"/>
    </xf>
    <xf numFmtId="172" fontId="21" fillId="0" borderId="7" xfId="0" applyNumberFormat="1" applyFont="1" applyFill="1" applyBorder="1" applyAlignment="1">
      <alignment horizontal="center" vertical="center"/>
    </xf>
    <xf numFmtId="172" fontId="21" fillId="0" borderId="0" xfId="0" applyNumberFormat="1" applyFont="1" applyFill="1" applyBorder="1" applyAlignment="1">
      <alignment horizontal="center" vertical="center"/>
    </xf>
    <xf numFmtId="49" fontId="5" fillId="0" borderId="2" xfId="0" applyNumberFormat="1" applyFont="1" applyBorder="1" applyAlignment="1">
      <alignment horizontal="left" vertical="center" wrapText="1"/>
    </xf>
    <xf numFmtId="49" fontId="5" fillId="3" borderId="5" xfId="0" applyNumberFormat="1" applyFont="1" applyFill="1" applyBorder="1" applyAlignment="1">
      <alignment horizontal="right" vertical="center" wrapText="1"/>
    </xf>
    <xf numFmtId="49" fontId="5" fillId="0" borderId="5" xfId="0" applyNumberFormat="1" applyFont="1" applyBorder="1" applyAlignment="1">
      <alignment horizontal="left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left" vertical="center"/>
    </xf>
    <xf numFmtId="0" fontId="5" fillId="0" borderId="6" xfId="0" applyFont="1" applyBorder="1" applyAlignment="1">
      <alignment horizontal="left" vertical="center" wrapText="1"/>
    </xf>
    <xf numFmtId="0" fontId="21" fillId="7" borderId="4" xfId="0" applyFont="1" applyFill="1" applyBorder="1" applyAlignment="1">
      <alignment horizontal="center" vertical="center"/>
    </xf>
    <xf numFmtId="0" fontId="5" fillId="7" borderId="2" xfId="0" applyFont="1" applyFill="1" applyBorder="1" applyAlignment="1">
      <alignment horizontal="center" vertical="center"/>
    </xf>
    <xf numFmtId="0" fontId="0" fillId="0" borderId="6" xfId="0" applyFont="1" applyBorder="1" applyAlignment="1">
      <alignment horizontal="left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49" fontId="5" fillId="3" borderId="5" xfId="0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  <xf numFmtId="0" fontId="5" fillId="3" borderId="2" xfId="0" applyFont="1" applyFill="1" applyBorder="1" applyAlignment="1">
      <alignment horizontal="right" vertical="center"/>
    </xf>
    <xf numFmtId="0" fontId="9" fillId="0" borderId="2" xfId="0" applyFont="1" applyFill="1" applyBorder="1" applyAlignment="1">
      <alignment horizontal="right" vertical="center" wrapText="1"/>
    </xf>
    <xf numFmtId="4" fontId="9" fillId="0" borderId="30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left" vertical="center"/>
    </xf>
    <xf numFmtId="0" fontId="20" fillId="0" borderId="6" xfId="0" applyFont="1" applyFill="1" applyBorder="1" applyAlignment="1">
      <alignment horizontal="left" vertical="center"/>
    </xf>
    <xf numFmtId="0" fontId="15" fillId="0" borderId="2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left" vertical="center"/>
    </xf>
    <xf numFmtId="0" fontId="5" fillId="14" borderId="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left" vertical="center"/>
    </xf>
    <xf numFmtId="0" fontId="5" fillId="3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left" vertical="center" wrapText="1"/>
    </xf>
    <xf numFmtId="0" fontId="26" fillId="3" borderId="2" xfId="0" applyFont="1" applyFill="1" applyBorder="1" applyAlignment="1">
      <alignment horizontal="righ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center"/>
    </xf>
    <xf numFmtId="0" fontId="24" fillId="0" borderId="1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/>
    </xf>
    <xf numFmtId="0" fontId="4" fillId="3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right" vertical="center"/>
    </xf>
    <xf numFmtId="0" fontId="16" fillId="0" borderId="0" xfId="0" applyFont="1" applyBorder="1" applyAlignment="1">
      <alignment horizontal="left" vertical="center" wrapText="1"/>
    </xf>
    <xf numFmtId="0" fontId="5" fillId="7" borderId="4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0" fontId="15" fillId="0" borderId="2" xfId="0" applyFont="1" applyFill="1" applyBorder="1" applyAlignment="1">
      <alignment horizontal="right" vertical="center"/>
    </xf>
    <xf numFmtId="0" fontId="5" fillId="3" borderId="4" xfId="0" applyFont="1" applyFill="1" applyBorder="1" applyAlignment="1">
      <alignment horizontal="right" vertical="center"/>
    </xf>
    <xf numFmtId="0" fontId="5" fillId="0" borderId="4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4" borderId="2" xfId="0" applyFont="1" applyFill="1" applyBorder="1" applyAlignment="1">
      <alignment horizontal="left" vertical="center" wrapText="1"/>
    </xf>
    <xf numFmtId="166" fontId="12" fillId="0" borderId="2" xfId="0" applyNumberFormat="1" applyFont="1" applyBorder="1" applyAlignment="1">
      <alignment horizontal="right" vertical="center" wrapText="1"/>
    </xf>
    <xf numFmtId="165" fontId="12" fillId="0" borderId="2" xfId="0" applyNumberFormat="1" applyFont="1" applyFill="1" applyBorder="1" applyAlignment="1">
      <alignment horizontal="right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right" vertical="center" wrapText="1"/>
    </xf>
    <xf numFmtId="165" fontId="12" fillId="0" borderId="2" xfId="0" applyNumberFormat="1" applyFont="1" applyBorder="1" applyAlignment="1">
      <alignment horizontal="right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14" fontId="5" fillId="0" borderId="2" xfId="0" applyNumberFormat="1" applyFont="1" applyBorder="1" applyAlignment="1">
      <alignment horizontal="center" vertical="center" wrapText="1"/>
    </xf>
    <xf numFmtId="14" fontId="6" fillId="0" borderId="2" xfId="0" applyNumberFormat="1" applyFont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4" fontId="9" fillId="0" borderId="2" xfId="0" applyNumberFormat="1" applyFont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left" vertical="center" wrapText="1"/>
    </xf>
    <xf numFmtId="0" fontId="26" fillId="0" borderId="13" xfId="0" applyFont="1" applyFill="1" applyBorder="1" applyAlignment="1">
      <alignment horizontal="left" vertical="center" wrapText="1"/>
    </xf>
    <xf numFmtId="0" fontId="26" fillId="0" borderId="14" xfId="0" applyFont="1" applyFill="1" applyBorder="1" applyAlignment="1">
      <alignment horizontal="left" vertical="center" wrapText="1"/>
    </xf>
    <xf numFmtId="0" fontId="5" fillId="21" borderId="5" xfId="0" applyFont="1" applyFill="1" applyBorder="1" applyAlignment="1">
      <alignment horizontal="center" vertical="center"/>
    </xf>
    <xf numFmtId="0" fontId="5" fillId="21" borderId="13" xfId="0" applyFont="1" applyFill="1" applyBorder="1" applyAlignment="1">
      <alignment horizontal="center" vertical="center"/>
    </xf>
    <xf numFmtId="0" fontId="5" fillId="21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left" wrapText="1"/>
    </xf>
    <xf numFmtId="0" fontId="26" fillId="0" borderId="2" xfId="0" applyFont="1" applyBorder="1" applyAlignment="1">
      <alignment horizontal="left" vertical="center" wrapText="1"/>
    </xf>
    <xf numFmtId="174" fontId="33" fillId="15" borderId="10" xfId="0" applyNumberFormat="1" applyFont="1" applyFill="1" applyBorder="1" applyAlignment="1">
      <alignment horizontal="center" vertical="center"/>
    </xf>
    <xf numFmtId="174" fontId="5" fillId="4" borderId="10" xfId="0" applyNumberFormat="1" applyFont="1" applyFill="1" applyBorder="1" applyAlignment="1">
      <alignment horizontal="center" vertical="center" wrapText="1"/>
    </xf>
    <xf numFmtId="174" fontId="5" fillId="0" borderId="10" xfId="0" applyNumberFormat="1" applyFont="1" applyBorder="1" applyAlignment="1">
      <alignment horizontal="center" vertical="center"/>
    </xf>
    <xf numFmtId="174" fontId="32" fillId="8" borderId="10" xfId="0" applyNumberFormat="1" applyFont="1" applyFill="1" applyBorder="1" applyAlignment="1">
      <alignment horizontal="center" vertical="center"/>
    </xf>
    <xf numFmtId="174" fontId="0" fillId="0" borderId="35" xfId="0" applyNumberFormat="1" applyBorder="1" applyAlignment="1">
      <alignment horizontal="center" vertical="center"/>
    </xf>
    <xf numFmtId="174" fontId="0" fillId="0" borderId="36" xfId="0" applyNumberFormat="1" applyBorder="1" applyAlignment="1">
      <alignment horizontal="center" vertical="center"/>
    </xf>
    <xf numFmtId="174" fontId="0" fillId="0" borderId="37" xfId="0" applyNumberFormat="1" applyBorder="1" applyAlignment="1">
      <alignment horizontal="center" vertical="center"/>
    </xf>
    <xf numFmtId="0" fontId="5" fillId="13" borderId="10" xfId="0" applyFont="1" applyFill="1" applyBorder="1" applyAlignment="1">
      <alignment horizontal="center" vertical="center"/>
    </xf>
    <xf numFmtId="0" fontId="11" fillId="17" borderId="10" xfId="0" applyFont="1" applyFill="1" applyBorder="1" applyAlignment="1">
      <alignment horizontal="left" vertical="center"/>
    </xf>
    <xf numFmtId="0" fontId="5" fillId="10" borderId="10" xfId="0" applyFont="1" applyFill="1" applyBorder="1" applyAlignment="1">
      <alignment horizontal="right" vertical="center"/>
    </xf>
    <xf numFmtId="0" fontId="5" fillId="10" borderId="10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5" fillId="12" borderId="10" xfId="0" applyFont="1" applyFill="1" applyBorder="1" applyAlignment="1">
      <alignment horizontal="center" vertical="center"/>
    </xf>
    <xf numFmtId="0" fontId="34" fillId="16" borderId="4" xfId="0" applyFont="1" applyFill="1" applyBorder="1" applyAlignment="1">
      <alignment horizontal="center" vertical="center"/>
    </xf>
  </cellXfs>
  <cellStyles count="5">
    <cellStyle name="Incorreto" xfId="1" xr:uid="{00000000-0005-0000-0000-000000000000}"/>
    <cellStyle name="Moeda" xfId="2" builtinId="4"/>
    <cellStyle name="Neutra" xfId="3" xr:uid="{00000000-0005-0000-0000-000002000000}"/>
    <cellStyle name="Normal" xfId="0" builtinId="0"/>
    <cellStyle name="Título 5" xfId="4" xr:uid="{00000000-0005-0000-0000-00000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66"/>
      <rgbColor rgb="000000FF"/>
      <rgbColor rgb="00FFFF00"/>
      <rgbColor rgb="00FF00FF"/>
      <rgbColor rgb="0000FFFF"/>
      <rgbColor rgb="00800000"/>
      <rgbColor rgb="000099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CC"/>
      <rgbColor rgb="00EEEEEE"/>
      <rgbColor rgb="00CCFFCC"/>
      <rgbColor rgb="00FFFF99"/>
      <rgbColor rgb="0099CCFF"/>
      <rgbColor rgb="00FF99CC"/>
      <rgbColor rgb="00FF99FF"/>
      <rgbColor rgb="00FF9999"/>
      <rgbColor rgb="003366FF"/>
      <rgbColor rgb="0066FF99"/>
      <rgbColor rgb="0099CC00"/>
      <rgbColor rgb="00FFD320"/>
      <rgbColor rgb="00FF950E"/>
      <rgbColor rgb="00FF3333"/>
      <rgbColor rgb="00666699"/>
      <rgbColor rgb="00969696"/>
      <rgbColor rgb="00003366"/>
      <rgbColor rgb="0000CC00"/>
      <rgbColor rgb="00003300"/>
      <rgbColor rgb="00333300"/>
      <rgbColor rgb="00993300"/>
      <rgbColor rgb="00993366"/>
      <rgbColor rgb="003333FF"/>
      <rgbColor rgb="003C3C3C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9"/>
  <sheetViews>
    <sheetView workbookViewId="0">
      <selection activeCell="D27" sqref="D27"/>
    </sheetView>
  </sheetViews>
  <sheetFormatPr defaultRowHeight="12.75"/>
  <cols>
    <col min="1" max="1" width="6.5703125" customWidth="1"/>
    <col min="2" max="2" width="8.28515625" customWidth="1"/>
    <col min="3" max="3" width="13.5703125" customWidth="1"/>
    <col min="5" max="5" width="12" customWidth="1"/>
    <col min="6" max="6" width="12.5703125" customWidth="1"/>
    <col min="7" max="7" width="14.7109375" customWidth="1"/>
    <col min="8" max="8" width="14.85546875" customWidth="1"/>
  </cols>
  <sheetData>
    <row r="1" spans="1:8" ht="31.5" customHeight="1" thickBot="1">
      <c r="A1" s="167" t="s">
        <v>317</v>
      </c>
      <c r="B1" s="168"/>
      <c r="C1" s="168"/>
      <c r="D1" s="168"/>
      <c r="E1" s="168"/>
      <c r="F1" s="168"/>
      <c r="G1" s="168"/>
      <c r="H1" s="169"/>
    </row>
    <row r="2" spans="1:8" ht="12.75" customHeight="1">
      <c r="A2" s="170" t="s">
        <v>298</v>
      </c>
      <c r="B2" s="172" t="s">
        <v>304</v>
      </c>
      <c r="C2" s="172" t="s">
        <v>316</v>
      </c>
      <c r="D2" s="172" t="s">
        <v>299</v>
      </c>
      <c r="E2" s="172" t="s">
        <v>300</v>
      </c>
      <c r="F2" s="172" t="s">
        <v>301</v>
      </c>
      <c r="G2" s="172" t="s">
        <v>307</v>
      </c>
      <c r="H2" s="161" t="s">
        <v>308</v>
      </c>
    </row>
    <row r="3" spans="1:8">
      <c r="A3" s="171"/>
      <c r="B3" s="173"/>
      <c r="C3" s="173"/>
      <c r="D3" s="173"/>
      <c r="E3" s="173"/>
      <c r="F3" s="173"/>
      <c r="G3" s="173"/>
      <c r="H3" s="162"/>
    </row>
    <row r="4" spans="1:8" ht="25.5" customHeight="1">
      <c r="A4" s="171"/>
      <c r="B4" s="173"/>
      <c r="C4" s="173"/>
      <c r="D4" s="173"/>
      <c r="E4" s="173"/>
      <c r="F4" s="173"/>
      <c r="G4" s="173"/>
      <c r="H4" s="163"/>
    </row>
    <row r="5" spans="1:8" ht="25.5">
      <c r="A5" s="155">
        <v>1</v>
      </c>
      <c r="B5" s="158">
        <v>25550</v>
      </c>
      <c r="C5" s="132" t="s">
        <v>302</v>
      </c>
      <c r="D5" s="131" t="s">
        <v>305</v>
      </c>
      <c r="E5" s="131">
        <v>1</v>
      </c>
      <c r="F5" s="131">
        <v>2</v>
      </c>
      <c r="G5" s="135">
        <f>'Bombeiro 12 X 36 Diurno'!J177</f>
        <v>0</v>
      </c>
      <c r="H5" s="133">
        <f>12*G5</f>
        <v>0</v>
      </c>
    </row>
    <row r="6" spans="1:8" ht="25.5">
      <c r="A6" s="156"/>
      <c r="B6" s="159"/>
      <c r="C6" s="132" t="s">
        <v>178</v>
      </c>
      <c r="D6" s="131" t="s">
        <v>305</v>
      </c>
      <c r="E6" s="131">
        <v>1</v>
      </c>
      <c r="F6" s="131">
        <v>2</v>
      </c>
      <c r="G6" s="135">
        <f>'Bombeiro 12 X 36 Noturno'!J184</f>
        <v>0</v>
      </c>
      <c r="H6" s="133">
        <f>12*G6</f>
        <v>0</v>
      </c>
    </row>
    <row r="7" spans="1:8" ht="25.5">
      <c r="A7" s="156"/>
      <c r="B7" s="159"/>
      <c r="C7" s="132" t="s">
        <v>303</v>
      </c>
      <c r="D7" s="131" t="s">
        <v>305</v>
      </c>
      <c r="E7" s="131">
        <v>1</v>
      </c>
      <c r="F7" s="131">
        <v>1</v>
      </c>
      <c r="G7" s="135">
        <f>Folguista!J184</f>
        <v>0</v>
      </c>
      <c r="H7" s="133">
        <f>12*G7</f>
        <v>0</v>
      </c>
    </row>
    <row r="8" spans="1:8" ht="25.5">
      <c r="A8" s="157"/>
      <c r="B8" s="160"/>
      <c r="C8" s="132" t="s">
        <v>165</v>
      </c>
      <c r="D8" s="131" t="s">
        <v>306</v>
      </c>
      <c r="E8" s="131">
        <v>1</v>
      </c>
      <c r="F8" s="131">
        <v>1</v>
      </c>
      <c r="G8" s="135">
        <f>'Bombeiro adm. (5 X 2)'!J177</f>
        <v>0</v>
      </c>
      <c r="H8" s="133">
        <f>12*G8</f>
        <v>0</v>
      </c>
    </row>
    <row r="9" spans="1:8" ht="21.75" customHeight="1" thickBot="1">
      <c r="A9" s="164" t="s">
        <v>315</v>
      </c>
      <c r="B9" s="165"/>
      <c r="C9" s="165"/>
      <c r="D9" s="165"/>
      <c r="E9" s="165"/>
      <c r="F9" s="165"/>
      <c r="G9" s="166"/>
      <c r="H9" s="134">
        <f>SUM(H5:H8)</f>
        <v>0</v>
      </c>
    </row>
  </sheetData>
  <mergeCells count="12">
    <mergeCell ref="A5:A8"/>
    <mergeCell ref="B5:B8"/>
    <mergeCell ref="H2:H4"/>
    <mergeCell ref="A9:G9"/>
    <mergeCell ref="A1:H1"/>
    <mergeCell ref="A2:A4"/>
    <mergeCell ref="B2:B4"/>
    <mergeCell ref="C2:C4"/>
    <mergeCell ref="D2:D4"/>
    <mergeCell ref="E2:E4"/>
    <mergeCell ref="F2:F4"/>
    <mergeCell ref="G2:G4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U178"/>
  <sheetViews>
    <sheetView tabSelected="1" view="pageBreakPreview" zoomScale="90" zoomScaleNormal="80" zoomScaleSheetLayoutView="90" workbookViewId="0">
      <selection activeCell="A4" sqref="A4:G4"/>
    </sheetView>
  </sheetViews>
  <sheetFormatPr defaultColWidth="8.7109375" defaultRowHeight="12"/>
  <cols>
    <col min="1" max="1" width="14.85546875" style="1" customWidth="1"/>
    <col min="2" max="2" width="10.7109375" style="1" customWidth="1"/>
    <col min="3" max="3" width="12.85546875" style="1" customWidth="1"/>
    <col min="4" max="4" width="9.7109375" style="1" customWidth="1"/>
    <col min="5" max="5" width="15.140625" style="1" customWidth="1"/>
    <col min="6" max="6" width="10.85546875" style="1" customWidth="1"/>
    <col min="7" max="7" width="9.28515625" style="1" customWidth="1"/>
    <col min="8" max="8" width="7.5703125" style="1" customWidth="1"/>
    <col min="9" max="9" width="13.5703125" style="2" customWidth="1"/>
    <col min="10" max="10" width="16" style="1" customWidth="1"/>
    <col min="11" max="11" width="12.5703125" style="1" customWidth="1"/>
    <col min="12" max="12" width="6.28515625" style="1" customWidth="1"/>
    <col min="13" max="14" width="8.85546875" style="1" customWidth="1"/>
    <col min="15" max="16384" width="8.7109375" style="1"/>
  </cols>
  <sheetData>
    <row r="1" spans="1:11" ht="24.2" customHeight="1">
      <c r="A1" s="252" t="s">
        <v>318</v>
      </c>
      <c r="B1" s="252"/>
      <c r="C1" s="252"/>
      <c r="D1" s="252"/>
      <c r="E1" s="252"/>
      <c r="F1" s="252"/>
      <c r="G1" s="252"/>
      <c r="H1" s="252"/>
      <c r="I1" s="252"/>
      <c r="J1" s="252"/>
    </row>
    <row r="2" spans="1:11" ht="48" customHeight="1">
      <c r="A2" s="253" t="s">
        <v>0</v>
      </c>
      <c r="B2" s="253"/>
      <c r="C2" s="253"/>
      <c r="D2" s="253"/>
      <c r="E2" s="253"/>
      <c r="F2" s="253"/>
      <c r="G2" s="253"/>
      <c r="H2" s="253"/>
      <c r="I2" s="253"/>
      <c r="J2" s="253"/>
    </row>
    <row r="3" spans="1:11" ht="14.65" customHeight="1">
      <c r="A3" s="234" t="s">
        <v>1</v>
      </c>
      <c r="B3" s="234"/>
      <c r="C3" s="234"/>
      <c r="D3" s="234"/>
      <c r="E3" s="234"/>
      <c r="F3" s="234"/>
      <c r="G3" s="234"/>
      <c r="H3" s="236" t="s">
        <v>2</v>
      </c>
      <c r="I3" s="236"/>
      <c r="J3" s="236"/>
    </row>
    <row r="4" spans="1:11" ht="24.75" customHeight="1">
      <c r="A4" s="234" t="s">
        <v>3</v>
      </c>
      <c r="B4" s="234"/>
      <c r="C4" s="234"/>
      <c r="D4" s="234"/>
      <c r="E4" s="234"/>
      <c r="F4" s="234"/>
      <c r="G4" s="234"/>
      <c r="H4" s="254" t="s">
        <v>4</v>
      </c>
      <c r="I4" s="254"/>
      <c r="J4" s="254"/>
    </row>
    <row r="5" spans="1:11" ht="24" customHeight="1">
      <c r="A5" s="234" t="s">
        <v>5</v>
      </c>
      <c r="B5" s="234"/>
      <c r="C5" s="234"/>
      <c r="D5" s="234"/>
      <c r="E5" s="234"/>
      <c r="F5" s="234"/>
      <c r="G5" s="234"/>
      <c r="H5" s="234"/>
      <c r="I5" s="234"/>
      <c r="J5" s="234"/>
    </row>
    <row r="6" spans="1:11" ht="16.149999999999999" customHeight="1">
      <c r="A6" s="211" t="s">
        <v>6</v>
      </c>
      <c r="B6" s="211"/>
      <c r="C6" s="211"/>
      <c r="D6" s="211"/>
      <c r="E6" s="211"/>
      <c r="F6" s="211"/>
      <c r="G6" s="211"/>
      <c r="H6" s="211"/>
      <c r="I6" s="211"/>
      <c r="J6" s="211"/>
    </row>
    <row r="7" spans="1:11" ht="14.65" customHeight="1">
      <c r="A7" s="3" t="s">
        <v>7</v>
      </c>
      <c r="B7" s="234" t="s">
        <v>8</v>
      </c>
      <c r="C7" s="234"/>
      <c r="D7" s="234"/>
      <c r="E7" s="234"/>
      <c r="F7" s="234"/>
      <c r="G7" s="234"/>
      <c r="H7" s="255"/>
      <c r="I7" s="255"/>
      <c r="J7" s="255"/>
    </row>
    <row r="8" spans="1:11" ht="14.65" customHeight="1">
      <c r="A8" s="3" t="s">
        <v>9</v>
      </c>
      <c r="B8" s="234" t="s">
        <v>10</v>
      </c>
      <c r="C8" s="234"/>
      <c r="D8" s="234"/>
      <c r="E8" s="234"/>
      <c r="F8" s="234"/>
      <c r="G8" s="234"/>
      <c r="H8" s="248" t="s">
        <v>11</v>
      </c>
      <c r="I8" s="248"/>
      <c r="J8" s="248"/>
    </row>
    <row r="9" spans="1:11" ht="39" customHeight="1">
      <c r="A9" s="3" t="s">
        <v>12</v>
      </c>
      <c r="B9" s="234" t="s">
        <v>13</v>
      </c>
      <c r="C9" s="234"/>
      <c r="D9" s="234"/>
      <c r="E9" s="234"/>
      <c r="F9" s="234"/>
      <c r="G9" s="234"/>
      <c r="H9" s="249"/>
      <c r="I9" s="249"/>
      <c r="J9" s="249"/>
    </row>
    <row r="10" spans="1:11" ht="14.65" customHeight="1">
      <c r="A10" s="3" t="s">
        <v>14</v>
      </c>
      <c r="B10" s="234" t="s">
        <v>15</v>
      </c>
      <c r="C10" s="234"/>
      <c r="D10" s="234"/>
      <c r="E10" s="234"/>
      <c r="F10" s="234"/>
      <c r="G10" s="234"/>
      <c r="H10" s="236" t="s">
        <v>16</v>
      </c>
      <c r="I10" s="236"/>
      <c r="J10" s="236"/>
    </row>
    <row r="11" spans="1:11" ht="16.149999999999999" customHeight="1">
      <c r="A11" s="209" t="s">
        <v>17</v>
      </c>
      <c r="B11" s="209"/>
      <c r="C11" s="209"/>
      <c r="D11" s="209"/>
      <c r="E11" s="209"/>
      <c r="F11" s="209"/>
      <c r="G11" s="209"/>
      <c r="H11" s="209"/>
      <c r="I11" s="209"/>
      <c r="J11" s="209"/>
    </row>
    <row r="12" spans="1:11" ht="51" customHeight="1">
      <c r="A12" s="250" t="s">
        <v>18</v>
      </c>
      <c r="B12" s="250"/>
      <c r="C12" s="250"/>
      <c r="D12" s="250"/>
      <c r="E12" s="250"/>
      <c r="F12" s="250"/>
      <c r="G12" s="251" t="s">
        <v>19</v>
      </c>
      <c r="H12" s="251"/>
      <c r="I12" s="251"/>
      <c r="J12" s="251"/>
    </row>
    <row r="13" spans="1:11" ht="14.65" customHeight="1">
      <c r="A13" s="245" t="s">
        <v>20</v>
      </c>
      <c r="B13" s="245"/>
      <c r="C13" s="245"/>
      <c r="D13" s="245"/>
      <c r="E13" s="245"/>
      <c r="F13" s="245"/>
      <c r="G13" s="246" t="s">
        <v>21</v>
      </c>
      <c r="H13" s="246"/>
      <c r="I13" s="246"/>
      <c r="J13" s="246"/>
    </row>
    <row r="14" spans="1:11" ht="12.75">
      <c r="A14" s="190"/>
      <c r="B14" s="190"/>
      <c r="C14" s="190"/>
      <c r="D14" s="190"/>
      <c r="E14" s="190"/>
      <c r="F14" s="190"/>
      <c r="G14" s="190"/>
      <c r="H14" s="190"/>
      <c r="I14" s="190"/>
      <c r="J14" s="190"/>
      <c r="K14" s="7"/>
    </row>
    <row r="15" spans="1:11" ht="48.75" customHeight="1">
      <c r="A15" s="247" t="s">
        <v>22</v>
      </c>
      <c r="B15" s="247"/>
      <c r="C15" s="247"/>
      <c r="D15" s="247"/>
      <c r="E15" s="247"/>
      <c r="F15" s="247"/>
      <c r="G15" s="247"/>
      <c r="H15" s="247"/>
      <c r="I15" s="247"/>
      <c r="J15" s="247"/>
      <c r="K15" s="7"/>
    </row>
    <row r="16" spans="1:11" ht="12.75">
      <c r="A16" s="190"/>
      <c r="B16" s="190"/>
      <c r="C16" s="190"/>
      <c r="D16" s="190"/>
      <c r="E16" s="190"/>
      <c r="F16" s="190"/>
      <c r="G16" s="190"/>
      <c r="H16" s="190"/>
      <c r="I16" s="190"/>
      <c r="J16" s="190"/>
      <c r="K16" s="7"/>
    </row>
    <row r="17" spans="1:255" ht="16.149999999999999" customHeight="1">
      <c r="A17" s="211" t="s">
        <v>23</v>
      </c>
      <c r="B17" s="211"/>
      <c r="C17" s="211"/>
      <c r="D17" s="211"/>
      <c r="E17" s="211"/>
      <c r="F17" s="211"/>
      <c r="G17" s="211"/>
      <c r="H17" s="211"/>
      <c r="I17" s="211"/>
      <c r="J17" s="211"/>
      <c r="K17" s="7"/>
    </row>
    <row r="18" spans="1:255" s="8" customFormat="1" ht="16.149999999999999" customHeight="1">
      <c r="A18" s="3">
        <v>1</v>
      </c>
      <c r="B18" s="234" t="s">
        <v>24</v>
      </c>
      <c r="C18" s="234"/>
      <c r="D18" s="234"/>
      <c r="E18" s="234"/>
      <c r="F18" s="234"/>
      <c r="G18" s="234"/>
      <c r="H18" s="243" t="s">
        <v>25</v>
      </c>
      <c r="I18" s="243"/>
      <c r="J18" s="243"/>
      <c r="X18" s="242"/>
      <c r="Y18" s="242"/>
      <c r="Z18" s="242"/>
      <c r="AA18" s="242"/>
      <c r="AB18" s="242"/>
      <c r="AC18" s="242"/>
      <c r="AD18" s="242"/>
      <c r="AE18" s="242"/>
      <c r="AF18" s="242"/>
      <c r="AG18" s="242"/>
      <c r="AH18" s="242"/>
      <c r="AI18" s="242"/>
      <c r="AJ18" s="242"/>
      <c r="AK18" s="242"/>
      <c r="AL18" s="242"/>
      <c r="AM18" s="242"/>
      <c r="AN18" s="242"/>
      <c r="AO18" s="242"/>
      <c r="AP18" s="242"/>
      <c r="AQ18" s="242"/>
      <c r="AR18" s="242"/>
      <c r="AS18" s="242"/>
      <c r="AT18" s="242"/>
      <c r="AU18" s="242"/>
      <c r="AV18" s="242"/>
      <c r="AW18" s="242"/>
      <c r="AX18" s="242"/>
      <c r="AY18" s="242"/>
      <c r="AZ18" s="242"/>
      <c r="BA18" s="242"/>
      <c r="BB18" s="242"/>
      <c r="BC18" s="242"/>
      <c r="BD18" s="242"/>
      <c r="BE18" s="242"/>
      <c r="BF18" s="242"/>
      <c r="BG18" s="242"/>
      <c r="BH18" s="242"/>
      <c r="BI18" s="242"/>
      <c r="BJ18" s="242"/>
      <c r="BK18" s="242"/>
      <c r="BL18" s="242"/>
      <c r="BM18" s="242"/>
      <c r="BN18" s="242"/>
      <c r="BO18" s="242"/>
      <c r="BP18" s="242"/>
      <c r="BQ18" s="242"/>
      <c r="BR18" s="242"/>
      <c r="BS18" s="242"/>
      <c r="BT18" s="242"/>
      <c r="BU18" s="242"/>
      <c r="BV18" s="242"/>
      <c r="BW18" s="242"/>
      <c r="BX18" s="242"/>
      <c r="BY18" s="242"/>
      <c r="BZ18" s="242"/>
      <c r="CA18" s="242"/>
      <c r="CB18" s="242"/>
      <c r="CC18" s="242"/>
      <c r="CD18" s="242"/>
      <c r="CE18" s="242"/>
      <c r="CF18" s="242"/>
      <c r="CG18" s="242"/>
      <c r="CH18" s="242"/>
      <c r="CI18" s="242"/>
      <c r="CJ18" s="242"/>
      <c r="CK18" s="242"/>
      <c r="CL18" s="242"/>
      <c r="CM18" s="242"/>
      <c r="CN18" s="242"/>
      <c r="CO18" s="242"/>
      <c r="CP18" s="242"/>
      <c r="CQ18" s="242"/>
      <c r="CR18" s="242"/>
      <c r="CS18" s="242"/>
      <c r="CT18" s="242"/>
      <c r="CU18" s="242"/>
      <c r="CV18" s="242"/>
      <c r="CW18" s="242"/>
      <c r="CX18" s="242"/>
      <c r="CY18" s="242"/>
      <c r="CZ18" s="242"/>
      <c r="DA18" s="242"/>
      <c r="DB18" s="242"/>
      <c r="DC18" s="242"/>
      <c r="DD18" s="242"/>
      <c r="DE18" s="242"/>
      <c r="DF18" s="242"/>
      <c r="DG18" s="242"/>
      <c r="DH18" s="242"/>
      <c r="DI18" s="242"/>
      <c r="DJ18" s="242"/>
      <c r="DK18" s="242"/>
      <c r="DL18" s="242"/>
      <c r="DM18" s="242"/>
      <c r="DN18" s="242"/>
      <c r="DO18" s="242"/>
      <c r="DP18" s="242"/>
      <c r="DQ18" s="242"/>
      <c r="DR18" s="242"/>
      <c r="DS18" s="242"/>
      <c r="DT18" s="242"/>
      <c r="DU18" s="242"/>
      <c r="DV18" s="242"/>
      <c r="DW18" s="242"/>
      <c r="DX18" s="242"/>
      <c r="DY18" s="242"/>
      <c r="DZ18" s="242"/>
      <c r="EA18" s="242"/>
      <c r="EB18" s="242"/>
      <c r="EC18" s="242"/>
      <c r="ED18" s="242"/>
      <c r="EE18" s="242"/>
      <c r="EF18" s="242"/>
      <c r="EG18" s="242"/>
      <c r="EH18" s="242"/>
      <c r="EI18" s="242"/>
      <c r="EJ18" s="242"/>
      <c r="EK18" s="242"/>
      <c r="EL18" s="242"/>
      <c r="EM18" s="242"/>
      <c r="EN18" s="242"/>
      <c r="EO18" s="242"/>
      <c r="EP18" s="242"/>
      <c r="EQ18" s="242"/>
      <c r="ER18" s="242"/>
      <c r="ES18" s="242"/>
      <c r="ET18" s="242"/>
      <c r="EU18" s="242"/>
      <c r="EV18" s="242"/>
      <c r="EW18" s="242"/>
      <c r="EX18" s="242"/>
      <c r="EY18" s="242"/>
      <c r="EZ18" s="242"/>
      <c r="FA18" s="242"/>
      <c r="FB18" s="242"/>
      <c r="FC18" s="242"/>
      <c r="FD18" s="242"/>
      <c r="FE18" s="242"/>
      <c r="FF18" s="242"/>
      <c r="FG18" s="242"/>
      <c r="FH18" s="242"/>
      <c r="FI18" s="242"/>
      <c r="FJ18" s="242"/>
      <c r="FK18" s="242"/>
      <c r="FL18" s="242"/>
      <c r="FM18" s="242"/>
      <c r="FN18" s="242"/>
      <c r="FO18" s="242"/>
      <c r="FP18" s="242"/>
      <c r="FQ18" s="242"/>
      <c r="FR18" s="242"/>
      <c r="FS18" s="242"/>
      <c r="FT18" s="242"/>
      <c r="FU18" s="242"/>
      <c r="FV18" s="242"/>
      <c r="FW18" s="242"/>
      <c r="FX18" s="242"/>
      <c r="FY18" s="242"/>
      <c r="FZ18" s="242"/>
      <c r="GA18" s="242"/>
      <c r="GB18" s="242"/>
      <c r="GC18" s="242"/>
      <c r="GD18" s="242"/>
      <c r="GE18" s="242"/>
      <c r="GF18" s="242"/>
      <c r="GG18" s="242"/>
      <c r="GH18" s="242"/>
      <c r="GI18" s="242"/>
      <c r="GJ18" s="242"/>
      <c r="GK18" s="242"/>
      <c r="GL18" s="242"/>
      <c r="GM18" s="242"/>
      <c r="GN18" s="242"/>
      <c r="GO18" s="242"/>
      <c r="GP18" s="242"/>
      <c r="GQ18" s="242"/>
      <c r="GR18" s="242"/>
      <c r="GS18" s="242"/>
      <c r="GT18" s="242"/>
      <c r="GU18" s="242"/>
      <c r="GV18" s="242"/>
      <c r="GW18" s="242"/>
      <c r="GX18" s="242"/>
      <c r="GY18" s="242"/>
      <c r="GZ18" s="242"/>
      <c r="HA18" s="242"/>
      <c r="HB18" s="242"/>
      <c r="HC18" s="242"/>
      <c r="HD18" s="242"/>
      <c r="HE18" s="242"/>
      <c r="HF18" s="242"/>
      <c r="HG18" s="242"/>
      <c r="HH18" s="242"/>
      <c r="HI18" s="242"/>
      <c r="HJ18" s="242"/>
      <c r="HK18" s="242"/>
      <c r="HL18" s="242"/>
      <c r="HM18" s="242"/>
      <c r="HN18" s="242"/>
      <c r="HO18" s="242"/>
      <c r="HP18" s="242"/>
      <c r="HQ18" s="242"/>
      <c r="HR18" s="242"/>
      <c r="HS18" s="242"/>
      <c r="HT18" s="242"/>
      <c r="HU18" s="242"/>
      <c r="HV18" s="242"/>
      <c r="HW18" s="242"/>
      <c r="HX18" s="242"/>
      <c r="HY18" s="242"/>
      <c r="HZ18" s="242"/>
      <c r="IA18" s="242"/>
      <c r="IB18" s="242"/>
      <c r="IC18" s="242"/>
      <c r="ID18" s="242"/>
      <c r="IE18" s="242"/>
      <c r="IF18" s="242"/>
      <c r="IG18" s="242"/>
      <c r="IH18" s="242"/>
      <c r="II18" s="242"/>
      <c r="IJ18" s="242"/>
      <c r="IK18" s="242"/>
      <c r="IL18" s="242"/>
      <c r="IM18" s="242"/>
      <c r="IN18" s="242"/>
      <c r="IO18" s="242"/>
      <c r="IP18" s="242"/>
      <c r="IQ18" s="242"/>
      <c r="IR18" s="242"/>
      <c r="IS18" s="242"/>
      <c r="IT18" s="242"/>
      <c r="IU18" s="242"/>
    </row>
    <row r="19" spans="1:255" ht="16.149999999999999" customHeight="1">
      <c r="A19" s="3">
        <v>2</v>
      </c>
      <c r="B19" s="234" t="s">
        <v>26</v>
      </c>
      <c r="C19" s="234"/>
      <c r="D19" s="234"/>
      <c r="E19" s="234"/>
      <c r="F19" s="234"/>
      <c r="G19" s="234"/>
      <c r="H19" s="243" t="s">
        <v>27</v>
      </c>
      <c r="I19" s="243"/>
      <c r="J19" s="243"/>
    </row>
    <row r="20" spans="1:255" ht="23.65" customHeight="1">
      <c r="A20" s="3">
        <v>3</v>
      </c>
      <c r="B20" s="234" t="s">
        <v>28</v>
      </c>
      <c r="C20" s="234"/>
      <c r="D20" s="234"/>
      <c r="E20" s="234"/>
      <c r="F20" s="234"/>
      <c r="G20" s="234"/>
      <c r="H20" s="244"/>
      <c r="I20" s="244"/>
      <c r="J20" s="244"/>
    </row>
    <row r="21" spans="1:255" ht="16.149999999999999" customHeight="1">
      <c r="A21" s="3">
        <v>4</v>
      </c>
      <c r="B21" s="234" t="s">
        <v>29</v>
      </c>
      <c r="C21" s="234"/>
      <c r="D21" s="234"/>
      <c r="E21" s="234"/>
      <c r="F21" s="234"/>
      <c r="G21" s="234"/>
      <c r="H21" s="243"/>
      <c r="I21" s="243"/>
      <c r="J21" s="243"/>
    </row>
    <row r="22" spans="1:255" ht="16.149999999999999" customHeight="1">
      <c r="A22" s="3">
        <v>5</v>
      </c>
      <c r="B22" s="234" t="s">
        <v>30</v>
      </c>
      <c r="C22" s="234"/>
      <c r="D22" s="234"/>
      <c r="E22" s="234"/>
      <c r="F22" s="234"/>
      <c r="G22" s="234"/>
      <c r="H22" s="238"/>
      <c r="I22" s="238"/>
      <c r="J22" s="238"/>
    </row>
    <row r="23" spans="1:255" ht="16.149999999999999" customHeight="1">
      <c r="A23" s="3">
        <v>6</v>
      </c>
      <c r="B23" s="234" t="s">
        <v>31</v>
      </c>
      <c r="C23" s="234"/>
      <c r="D23" s="234"/>
      <c r="E23" s="234"/>
      <c r="F23" s="234"/>
      <c r="G23" s="234"/>
      <c r="H23" s="239"/>
      <c r="I23" s="239"/>
      <c r="J23" s="239"/>
    </row>
    <row r="24" spans="1:255" ht="12.75">
      <c r="A24" s="190"/>
      <c r="B24" s="190"/>
      <c r="C24" s="190"/>
      <c r="D24" s="190"/>
      <c r="E24" s="190"/>
      <c r="F24" s="190"/>
      <c r="G24" s="190"/>
      <c r="H24" s="190"/>
      <c r="I24" s="190"/>
      <c r="J24" s="190"/>
    </row>
    <row r="25" spans="1:255" ht="27.6" customHeight="1">
      <c r="A25" s="214" t="s">
        <v>32</v>
      </c>
      <c r="B25" s="214"/>
      <c r="C25" s="214"/>
      <c r="D25" s="214"/>
      <c r="E25" s="214"/>
      <c r="F25" s="214"/>
      <c r="G25" s="214"/>
      <c r="H25" s="214"/>
      <c r="I25" s="214"/>
      <c r="J25" s="214"/>
    </row>
    <row r="26" spans="1:255" ht="12.75">
      <c r="A26" s="190"/>
      <c r="B26" s="190"/>
      <c r="C26" s="190"/>
      <c r="D26" s="190"/>
      <c r="E26" s="190"/>
      <c r="F26" s="190"/>
      <c r="G26" s="190"/>
      <c r="H26" s="190"/>
      <c r="I26" s="190"/>
      <c r="J26" s="190"/>
    </row>
    <row r="27" spans="1:255" ht="20.65" customHeight="1">
      <c r="A27" s="240" t="s">
        <v>33</v>
      </c>
      <c r="B27" s="240"/>
      <c r="C27" s="240"/>
      <c r="D27" s="240"/>
      <c r="E27" s="240"/>
      <c r="F27" s="240"/>
      <c r="G27" s="240"/>
      <c r="H27" s="240"/>
      <c r="I27" s="240"/>
      <c r="J27" s="240"/>
    </row>
    <row r="28" spans="1:255" ht="30.4" customHeight="1">
      <c r="A28" s="9">
        <v>1</v>
      </c>
      <c r="B28" s="241" t="s">
        <v>34</v>
      </c>
      <c r="C28" s="241"/>
      <c r="D28" s="241"/>
      <c r="E28" s="241"/>
      <c r="F28" s="241"/>
      <c r="G28" s="241"/>
      <c r="H28" s="211" t="s">
        <v>35</v>
      </c>
      <c r="I28" s="211"/>
      <c r="J28" s="9" t="s">
        <v>36</v>
      </c>
    </row>
    <row r="29" spans="1:255" s="12" customFormat="1" ht="27.6" customHeight="1">
      <c r="A29" s="3" t="s">
        <v>7</v>
      </c>
      <c r="B29" s="233" t="s">
        <v>37</v>
      </c>
      <c r="C29" s="233"/>
      <c r="D29" s="233"/>
      <c r="E29" s="233"/>
      <c r="F29" s="233"/>
      <c r="G29" s="233"/>
      <c r="H29" s="233"/>
      <c r="I29" s="233"/>
      <c r="J29" s="11"/>
    </row>
    <row r="30" spans="1:255" ht="14.65" customHeight="1">
      <c r="A30" s="3" t="s">
        <v>9</v>
      </c>
      <c r="B30" s="234" t="s">
        <v>38</v>
      </c>
      <c r="C30" s="234"/>
      <c r="D30" s="234"/>
      <c r="E30" s="234"/>
      <c r="F30" s="234"/>
      <c r="G30" s="234"/>
      <c r="H30" s="235">
        <v>0.3</v>
      </c>
      <c r="I30" s="235"/>
      <c r="J30" s="11">
        <f>J29*H30</f>
        <v>0</v>
      </c>
    </row>
    <row r="31" spans="1:255" ht="14.65" customHeight="1">
      <c r="A31" s="3" t="s">
        <v>12</v>
      </c>
      <c r="B31" s="234" t="s">
        <v>39</v>
      </c>
      <c r="C31" s="234"/>
      <c r="D31" s="234"/>
      <c r="E31" s="234"/>
      <c r="F31" s="234"/>
      <c r="G31" s="234"/>
      <c r="H31" s="236"/>
      <c r="I31" s="236"/>
      <c r="J31" s="11"/>
    </row>
    <row r="32" spans="1:255" ht="15.75" customHeight="1">
      <c r="A32" s="208" t="s">
        <v>40</v>
      </c>
      <c r="B32" s="208"/>
      <c r="C32" s="208"/>
      <c r="D32" s="208"/>
      <c r="E32" s="208"/>
      <c r="F32" s="208"/>
      <c r="G32" s="208"/>
      <c r="H32" s="208"/>
      <c r="I32" s="208"/>
      <c r="J32" s="13">
        <f>SUM(J29:J31)</f>
        <v>0</v>
      </c>
    </row>
    <row r="33" spans="1:255" ht="12.75">
      <c r="A33" s="190"/>
      <c r="B33" s="190"/>
      <c r="C33" s="190"/>
      <c r="D33" s="190"/>
      <c r="E33" s="190"/>
      <c r="F33" s="190"/>
      <c r="G33" s="190"/>
      <c r="H33" s="190"/>
      <c r="I33" s="190"/>
      <c r="J33" s="190"/>
    </row>
    <row r="34" spans="1:255" ht="23.65" customHeight="1">
      <c r="A34" s="237" t="s">
        <v>41</v>
      </c>
      <c r="B34" s="237"/>
      <c r="C34" s="237"/>
      <c r="D34" s="237"/>
      <c r="E34" s="237"/>
      <c r="F34" s="237"/>
      <c r="G34" s="237"/>
      <c r="H34" s="237"/>
      <c r="I34" s="237"/>
      <c r="J34" s="237"/>
    </row>
    <row r="35" spans="1:255" ht="12.75">
      <c r="A35" s="190"/>
      <c r="B35" s="190"/>
      <c r="C35" s="190"/>
      <c r="D35" s="190"/>
      <c r="E35" s="190"/>
      <c r="F35" s="190"/>
      <c r="G35" s="190"/>
      <c r="H35" s="190"/>
      <c r="I35" s="190"/>
      <c r="J35" s="190"/>
    </row>
    <row r="36" spans="1:255" ht="16.149999999999999" customHeight="1">
      <c r="A36" s="228" t="s">
        <v>42</v>
      </c>
      <c r="B36" s="228"/>
      <c r="C36" s="228"/>
      <c r="D36" s="228"/>
      <c r="E36" s="228"/>
      <c r="F36" s="228"/>
      <c r="G36" s="228"/>
      <c r="H36" s="228"/>
      <c r="I36" s="228"/>
      <c r="J36" s="228"/>
    </row>
    <row r="37" spans="1:255" ht="15">
      <c r="A37" s="229" t="s">
        <v>43</v>
      </c>
      <c r="B37" s="229"/>
      <c r="C37" s="229"/>
      <c r="D37" s="229"/>
      <c r="E37" s="229"/>
      <c r="F37" s="229"/>
      <c r="G37" s="229"/>
      <c r="H37" s="229"/>
      <c r="I37" s="229"/>
      <c r="J37" s="229"/>
    </row>
    <row r="38" spans="1:255" ht="15">
      <c r="A38" s="14" t="s">
        <v>44</v>
      </c>
      <c r="B38" s="230" t="s">
        <v>45</v>
      </c>
      <c r="C38" s="230"/>
      <c r="D38" s="230"/>
      <c r="E38" s="230"/>
      <c r="F38" s="230"/>
      <c r="G38" s="230"/>
      <c r="H38" s="230"/>
      <c r="I38" s="230"/>
      <c r="J38" s="5" t="s">
        <v>46</v>
      </c>
    </row>
    <row r="39" spans="1:255" ht="21.75" customHeight="1">
      <c r="A39" s="15" t="s">
        <v>7</v>
      </c>
      <c r="B39" s="204" t="s">
        <v>47</v>
      </c>
      <c r="C39" s="204"/>
      <c r="D39" s="204"/>
      <c r="E39" s="204"/>
      <c r="F39" s="204"/>
      <c r="G39" s="204"/>
      <c r="H39" s="204"/>
      <c r="I39" s="17">
        <v>8.3330000000000001E-2</v>
      </c>
      <c r="J39" s="18">
        <f>ROUND($J$32/12,2)</f>
        <v>0</v>
      </c>
    </row>
    <row r="40" spans="1:255" ht="16.5" customHeight="1">
      <c r="A40" s="15" t="s">
        <v>9</v>
      </c>
      <c r="B40" s="204" t="s">
        <v>48</v>
      </c>
      <c r="C40" s="204"/>
      <c r="D40" s="204"/>
      <c r="E40" s="204"/>
      <c r="F40" s="204"/>
      <c r="G40" s="204"/>
      <c r="H40" s="204"/>
      <c r="I40" s="17">
        <v>0.1111</v>
      </c>
      <c r="J40" s="18">
        <f>ROUND(($J$32*I40),2)</f>
        <v>0</v>
      </c>
      <c r="K40" s="19"/>
    </row>
    <row r="41" spans="1:255" ht="12.75">
      <c r="A41" s="231" t="s">
        <v>49</v>
      </c>
      <c r="B41" s="231"/>
      <c r="C41" s="231"/>
      <c r="D41" s="231"/>
      <c r="E41" s="231"/>
      <c r="F41" s="231"/>
      <c r="G41" s="231"/>
      <c r="H41" s="231"/>
      <c r="I41" s="20">
        <f>I39+I40</f>
        <v>0.19442999999999999</v>
      </c>
      <c r="J41" s="21">
        <f>SUM(J39+J40)</f>
        <v>0</v>
      </c>
    </row>
    <row r="42" spans="1:255" ht="12.75">
      <c r="A42" s="22" t="s">
        <v>12</v>
      </c>
      <c r="B42" s="210" t="s">
        <v>50</v>
      </c>
      <c r="C42" s="210"/>
      <c r="D42" s="210"/>
      <c r="E42" s="210"/>
      <c r="F42" s="210"/>
      <c r="G42" s="210"/>
      <c r="H42" s="210"/>
      <c r="I42" s="23">
        <f>I41*I57</f>
        <v>7.1550240000000001E-2</v>
      </c>
      <c r="J42" s="24">
        <f>ROUND(I57*J41,2)</f>
        <v>0</v>
      </c>
    </row>
    <row r="43" spans="1:255" s="27" customFormat="1" ht="14.65" customHeight="1">
      <c r="A43" s="232" t="s">
        <v>51</v>
      </c>
      <c r="B43" s="232"/>
      <c r="C43" s="232"/>
      <c r="D43" s="232"/>
      <c r="E43" s="232"/>
      <c r="F43" s="232"/>
      <c r="G43" s="232"/>
      <c r="H43" s="232"/>
      <c r="I43" s="25">
        <f>I41+I42</f>
        <v>0.26598023999999998</v>
      </c>
      <c r="J43" s="26">
        <f>SUM(J41:J42)</f>
        <v>0</v>
      </c>
      <c r="Q43" s="28"/>
      <c r="R43" s="29"/>
      <c r="S43" s="226"/>
      <c r="T43" s="226"/>
      <c r="U43" s="226"/>
      <c r="V43" s="226"/>
      <c r="W43" s="226"/>
      <c r="X43" s="226"/>
      <c r="Y43" s="226"/>
      <c r="Z43" s="28"/>
      <c r="AA43" s="29"/>
      <c r="AB43" s="226"/>
      <c r="AC43" s="226"/>
      <c r="AD43" s="226"/>
      <c r="AE43" s="226"/>
      <c r="AF43" s="226"/>
      <c r="AG43" s="226"/>
      <c r="AH43" s="226"/>
      <c r="AI43" s="28"/>
      <c r="AJ43" s="29"/>
      <c r="AK43" s="226"/>
      <c r="AL43" s="226"/>
      <c r="AM43" s="226"/>
      <c r="AN43" s="226"/>
      <c r="AO43" s="226"/>
      <c r="AP43" s="226"/>
      <c r="AQ43" s="226"/>
      <c r="AR43" s="28"/>
      <c r="AS43" s="29"/>
      <c r="AT43" s="226"/>
      <c r="AU43" s="226"/>
      <c r="AV43" s="226"/>
      <c r="AW43" s="226"/>
      <c r="AX43" s="226"/>
      <c r="AY43" s="226"/>
      <c r="AZ43" s="226"/>
      <c r="BA43" s="28"/>
      <c r="BB43" s="29"/>
      <c r="BC43" s="226"/>
      <c r="BD43" s="226"/>
      <c r="BE43" s="226"/>
      <c r="BF43" s="226"/>
      <c r="BG43" s="226"/>
      <c r="BH43" s="226"/>
      <c r="BI43" s="226"/>
      <c r="BJ43" s="28"/>
      <c r="BK43" s="29"/>
      <c r="BL43" s="226"/>
      <c r="BM43" s="226"/>
      <c r="BN43" s="226"/>
      <c r="BO43" s="226"/>
      <c r="BP43" s="226"/>
      <c r="BQ43" s="226"/>
      <c r="BR43" s="226"/>
      <c r="BS43" s="28"/>
      <c r="BT43" s="29"/>
      <c r="BU43" s="226"/>
      <c r="BV43" s="226"/>
      <c r="BW43" s="226"/>
      <c r="BX43" s="226"/>
      <c r="BY43" s="226"/>
      <c r="BZ43" s="226"/>
      <c r="CA43" s="226"/>
      <c r="CB43" s="28"/>
      <c r="CC43" s="29"/>
      <c r="CD43" s="226"/>
      <c r="CE43" s="226"/>
      <c r="CF43" s="226"/>
      <c r="CG43" s="226"/>
      <c r="CH43" s="226"/>
      <c r="CI43" s="226"/>
      <c r="CJ43" s="226"/>
      <c r="CK43" s="28"/>
      <c r="CL43" s="29"/>
      <c r="CM43" s="226"/>
      <c r="CN43" s="226"/>
      <c r="CO43" s="226"/>
      <c r="CP43" s="226"/>
      <c r="CQ43" s="226"/>
      <c r="CR43" s="226"/>
      <c r="CS43" s="226"/>
      <c r="CT43" s="28"/>
      <c r="CU43" s="29"/>
      <c r="CV43" s="226"/>
      <c r="CW43" s="226"/>
      <c r="CX43" s="226"/>
      <c r="CY43" s="226"/>
      <c r="CZ43" s="226"/>
      <c r="DA43" s="226"/>
      <c r="DB43" s="226"/>
      <c r="DC43" s="28"/>
      <c r="DD43" s="29"/>
      <c r="DE43" s="226"/>
      <c r="DF43" s="226"/>
      <c r="DG43" s="226"/>
      <c r="DH43" s="226"/>
      <c r="DI43" s="226"/>
      <c r="DJ43" s="226"/>
      <c r="DK43" s="226"/>
      <c r="DL43" s="28"/>
      <c r="DM43" s="29"/>
      <c r="DN43" s="226"/>
      <c r="DO43" s="226"/>
      <c r="DP43" s="226"/>
      <c r="DQ43" s="226"/>
      <c r="DR43" s="226"/>
      <c r="DS43" s="226"/>
      <c r="DT43" s="226"/>
      <c r="DU43" s="28"/>
      <c r="DV43" s="29"/>
      <c r="DW43" s="226"/>
      <c r="DX43" s="226"/>
      <c r="DY43" s="226"/>
      <c r="DZ43" s="226"/>
      <c r="EA43" s="226"/>
      <c r="EB43" s="226"/>
      <c r="EC43" s="226"/>
      <c r="ED43" s="28"/>
      <c r="EE43" s="29"/>
      <c r="EF43" s="226"/>
      <c r="EG43" s="226"/>
      <c r="EH43" s="226"/>
      <c r="EI43" s="226"/>
      <c r="EJ43" s="226"/>
      <c r="EK43" s="226"/>
      <c r="EL43" s="226"/>
      <c r="EM43" s="28"/>
      <c r="EN43" s="29"/>
      <c r="EO43" s="226"/>
      <c r="EP43" s="226"/>
      <c r="EQ43" s="226"/>
      <c r="ER43" s="226"/>
      <c r="ES43" s="226"/>
      <c r="ET43" s="226"/>
      <c r="EU43" s="226"/>
      <c r="EV43" s="28"/>
      <c r="EW43" s="29"/>
      <c r="EX43" s="226"/>
      <c r="EY43" s="226"/>
      <c r="EZ43" s="226"/>
      <c r="FA43" s="226"/>
      <c r="FB43" s="226"/>
      <c r="FC43" s="226"/>
      <c r="FD43" s="226"/>
      <c r="FE43" s="28"/>
      <c r="FF43" s="29"/>
      <c r="FG43" s="226"/>
      <c r="FH43" s="226"/>
      <c r="FI43" s="226"/>
      <c r="FJ43" s="226"/>
      <c r="FK43" s="226"/>
      <c r="FL43" s="226"/>
      <c r="FM43" s="226"/>
      <c r="FN43" s="28"/>
      <c r="FO43" s="29"/>
      <c r="FP43" s="226"/>
      <c r="FQ43" s="226"/>
      <c r="FR43" s="226"/>
      <c r="FS43" s="226"/>
      <c r="FT43" s="226"/>
      <c r="FU43" s="226"/>
      <c r="FV43" s="226"/>
      <c r="FW43" s="28"/>
      <c r="FX43" s="29"/>
      <c r="FY43" s="226"/>
      <c r="FZ43" s="226"/>
      <c r="GA43" s="226"/>
      <c r="GB43" s="226"/>
      <c r="GC43" s="226"/>
      <c r="GD43" s="226"/>
      <c r="GE43" s="226"/>
      <c r="GF43" s="28"/>
      <c r="GG43" s="29"/>
      <c r="GH43" s="226"/>
      <c r="GI43" s="226"/>
      <c r="GJ43" s="226"/>
      <c r="GK43" s="226"/>
      <c r="GL43" s="226"/>
      <c r="GM43" s="226"/>
      <c r="GN43" s="226"/>
      <c r="GO43" s="28"/>
      <c r="GP43" s="29"/>
      <c r="GQ43" s="226"/>
      <c r="GR43" s="226"/>
      <c r="GS43" s="226"/>
      <c r="GT43" s="226"/>
      <c r="GU43" s="226"/>
      <c r="GV43" s="226"/>
      <c r="GW43" s="226"/>
      <c r="GX43" s="28"/>
      <c r="GY43" s="29"/>
      <c r="GZ43" s="226"/>
      <c r="HA43" s="226"/>
      <c r="HB43" s="226"/>
      <c r="HC43" s="226"/>
      <c r="HD43" s="226"/>
      <c r="HE43" s="226"/>
      <c r="HF43" s="226"/>
      <c r="HG43" s="28"/>
      <c r="HH43" s="29"/>
      <c r="HI43" s="226"/>
      <c r="HJ43" s="226"/>
      <c r="HK43" s="226"/>
      <c r="HL43" s="226"/>
      <c r="HM43" s="226"/>
      <c r="HN43" s="226"/>
      <c r="HO43" s="226"/>
      <c r="HP43" s="28"/>
      <c r="HQ43" s="29"/>
      <c r="HR43" s="226"/>
      <c r="HS43" s="226"/>
      <c r="HT43" s="226"/>
      <c r="HU43" s="226"/>
      <c r="HV43" s="226"/>
      <c r="HW43" s="226"/>
      <c r="HX43" s="226"/>
      <c r="HY43" s="28"/>
      <c r="HZ43" s="29"/>
      <c r="IA43" s="226"/>
      <c r="IB43" s="226"/>
      <c r="IC43" s="226"/>
      <c r="ID43" s="226"/>
      <c r="IE43" s="226"/>
      <c r="IF43" s="226"/>
      <c r="IG43" s="226"/>
      <c r="IH43" s="28"/>
      <c r="II43" s="29"/>
      <c r="IJ43" s="226"/>
      <c r="IK43" s="226"/>
      <c r="IL43" s="226"/>
      <c r="IM43" s="226"/>
      <c r="IN43" s="226"/>
      <c r="IO43" s="226"/>
      <c r="IP43" s="226"/>
      <c r="IQ43" s="28"/>
      <c r="IR43" s="29"/>
      <c r="IS43" s="226"/>
      <c r="IT43" s="226"/>
      <c r="IU43" s="226"/>
    </row>
    <row r="44" spans="1:255" s="30" customFormat="1" ht="12.75">
      <c r="A44" s="227"/>
      <c r="B44" s="227"/>
      <c r="C44" s="227"/>
      <c r="D44" s="227"/>
      <c r="E44" s="227"/>
      <c r="F44" s="227"/>
      <c r="G44" s="227"/>
      <c r="H44" s="227"/>
      <c r="I44" s="227"/>
      <c r="J44" s="227"/>
      <c r="Q44" s="31"/>
      <c r="R44" s="225"/>
      <c r="S44" s="225"/>
      <c r="T44" s="225"/>
      <c r="U44" s="225"/>
      <c r="V44" s="225"/>
      <c r="W44" s="225"/>
      <c r="X44" s="225"/>
      <c r="Y44" s="225"/>
      <c r="Z44" s="31"/>
      <c r="AA44" s="225"/>
      <c r="AB44" s="225"/>
      <c r="AC44" s="225"/>
      <c r="AD44" s="225"/>
      <c r="AE44" s="225"/>
      <c r="AF44" s="225"/>
      <c r="AG44" s="225"/>
      <c r="AH44" s="225"/>
      <c r="AI44" s="31"/>
      <c r="AJ44" s="225"/>
      <c r="AK44" s="225"/>
      <c r="AL44" s="225"/>
      <c r="AM44" s="225"/>
      <c r="AN44" s="225"/>
      <c r="AO44" s="225"/>
      <c r="AP44" s="225"/>
      <c r="AQ44" s="225"/>
      <c r="AR44" s="31"/>
      <c r="AS44" s="225"/>
      <c r="AT44" s="225"/>
      <c r="AU44" s="225"/>
      <c r="AV44" s="225"/>
      <c r="AW44" s="225"/>
      <c r="AX44" s="225"/>
      <c r="AY44" s="225"/>
      <c r="AZ44" s="225"/>
      <c r="BA44" s="31"/>
      <c r="BB44" s="225"/>
      <c r="BC44" s="225"/>
      <c r="BD44" s="225"/>
      <c r="BE44" s="225"/>
      <c r="BF44" s="225"/>
      <c r="BG44" s="225"/>
      <c r="BH44" s="225"/>
      <c r="BI44" s="225"/>
      <c r="BJ44" s="31"/>
      <c r="BK44" s="225"/>
      <c r="BL44" s="225"/>
      <c r="BM44" s="225"/>
      <c r="BN44" s="225"/>
      <c r="BO44" s="225"/>
      <c r="BP44" s="225"/>
      <c r="BQ44" s="225"/>
      <c r="BR44" s="225"/>
      <c r="BS44" s="31"/>
      <c r="BT44" s="225"/>
      <c r="BU44" s="225"/>
      <c r="BV44" s="225"/>
      <c r="BW44" s="225"/>
      <c r="BX44" s="225"/>
      <c r="BY44" s="225"/>
      <c r="BZ44" s="225"/>
      <c r="CA44" s="225"/>
      <c r="CB44" s="31"/>
      <c r="CC44" s="225"/>
      <c r="CD44" s="225"/>
      <c r="CE44" s="225"/>
      <c r="CF44" s="225"/>
      <c r="CG44" s="225"/>
      <c r="CH44" s="225"/>
      <c r="CI44" s="225"/>
      <c r="CJ44" s="225"/>
      <c r="CK44" s="31"/>
      <c r="CL44" s="225"/>
      <c r="CM44" s="225"/>
      <c r="CN44" s="225"/>
      <c r="CO44" s="225"/>
      <c r="CP44" s="225"/>
      <c r="CQ44" s="225"/>
      <c r="CR44" s="225"/>
      <c r="CS44" s="225"/>
      <c r="CT44" s="31"/>
      <c r="CU44" s="225"/>
      <c r="CV44" s="225"/>
      <c r="CW44" s="225"/>
      <c r="CX44" s="225"/>
      <c r="CY44" s="225"/>
      <c r="CZ44" s="225"/>
      <c r="DA44" s="225"/>
      <c r="DB44" s="225"/>
      <c r="DC44" s="31"/>
      <c r="DD44" s="225"/>
      <c r="DE44" s="225"/>
      <c r="DF44" s="225"/>
      <c r="DG44" s="225"/>
      <c r="DH44" s="225"/>
      <c r="DI44" s="225"/>
      <c r="DJ44" s="225"/>
      <c r="DK44" s="225"/>
      <c r="DL44" s="31"/>
      <c r="DM44" s="225"/>
      <c r="DN44" s="225"/>
      <c r="DO44" s="225"/>
      <c r="DP44" s="225"/>
      <c r="DQ44" s="225"/>
      <c r="DR44" s="225"/>
      <c r="DS44" s="225"/>
      <c r="DT44" s="225"/>
      <c r="DU44" s="31"/>
      <c r="DV44" s="225"/>
      <c r="DW44" s="225"/>
      <c r="DX44" s="225"/>
      <c r="DY44" s="225"/>
      <c r="DZ44" s="225"/>
      <c r="EA44" s="225"/>
      <c r="EB44" s="225"/>
      <c r="EC44" s="225"/>
      <c r="ED44" s="31"/>
      <c r="EE44" s="225"/>
      <c r="EF44" s="225"/>
      <c r="EG44" s="225"/>
      <c r="EH44" s="225"/>
      <c r="EI44" s="225"/>
      <c r="EJ44" s="225"/>
      <c r="EK44" s="225"/>
      <c r="EL44" s="225"/>
      <c r="EM44" s="31"/>
      <c r="EN44" s="225"/>
      <c r="EO44" s="225"/>
      <c r="EP44" s="225"/>
      <c r="EQ44" s="225"/>
      <c r="ER44" s="225"/>
      <c r="ES44" s="225"/>
      <c r="ET44" s="225"/>
      <c r="EU44" s="225"/>
      <c r="EV44" s="31"/>
      <c r="EW44" s="225"/>
      <c r="EX44" s="225"/>
      <c r="EY44" s="225"/>
      <c r="EZ44" s="225"/>
      <c r="FA44" s="225"/>
      <c r="FB44" s="225"/>
      <c r="FC44" s="225"/>
      <c r="FD44" s="225"/>
      <c r="FE44" s="31"/>
      <c r="FF44" s="225"/>
      <c r="FG44" s="225"/>
      <c r="FH44" s="225"/>
      <c r="FI44" s="225"/>
      <c r="FJ44" s="225"/>
      <c r="FK44" s="225"/>
      <c r="FL44" s="225"/>
      <c r="FM44" s="225"/>
      <c r="FN44" s="31"/>
      <c r="FO44" s="225"/>
      <c r="FP44" s="225"/>
      <c r="FQ44" s="225"/>
      <c r="FR44" s="225"/>
      <c r="FS44" s="225"/>
      <c r="FT44" s="225"/>
      <c r="FU44" s="225"/>
      <c r="FV44" s="225"/>
      <c r="FW44" s="31"/>
      <c r="FX44" s="225"/>
      <c r="FY44" s="225"/>
      <c r="FZ44" s="225"/>
      <c r="GA44" s="225"/>
      <c r="GB44" s="225"/>
      <c r="GC44" s="225"/>
      <c r="GD44" s="225"/>
      <c r="GE44" s="225"/>
      <c r="GF44" s="31"/>
      <c r="GG44" s="225"/>
      <c r="GH44" s="225"/>
      <c r="GI44" s="225"/>
      <c r="GJ44" s="225"/>
      <c r="GK44" s="225"/>
      <c r="GL44" s="225"/>
      <c r="GM44" s="225"/>
      <c r="GN44" s="225"/>
      <c r="GO44" s="31"/>
      <c r="GP44" s="225"/>
      <c r="GQ44" s="225"/>
      <c r="GR44" s="225"/>
      <c r="GS44" s="225"/>
      <c r="GT44" s="225"/>
      <c r="GU44" s="225"/>
      <c r="GV44" s="225"/>
      <c r="GW44" s="225"/>
      <c r="GX44" s="31"/>
      <c r="GY44" s="225"/>
      <c r="GZ44" s="225"/>
      <c r="HA44" s="225"/>
      <c r="HB44" s="225"/>
      <c r="HC44" s="225"/>
      <c r="HD44" s="225"/>
      <c r="HE44" s="225"/>
      <c r="HF44" s="225"/>
      <c r="HG44" s="31"/>
      <c r="HH44" s="225"/>
      <c r="HI44" s="225"/>
      <c r="HJ44" s="225"/>
      <c r="HK44" s="225"/>
      <c r="HL44" s="225"/>
      <c r="HM44" s="225"/>
      <c r="HN44" s="225"/>
      <c r="HO44" s="225"/>
      <c r="HP44" s="31"/>
      <c r="HQ44" s="225"/>
      <c r="HR44" s="225"/>
      <c r="HS44" s="225"/>
      <c r="HT44" s="225"/>
      <c r="HU44" s="225"/>
      <c r="HV44" s="225"/>
      <c r="HW44" s="225"/>
      <c r="HX44" s="225"/>
      <c r="HY44" s="31"/>
      <c r="HZ44" s="225"/>
      <c r="IA44" s="225"/>
      <c r="IB44" s="225"/>
      <c r="IC44" s="225"/>
      <c r="ID44" s="225"/>
      <c r="IE44" s="225"/>
      <c r="IF44" s="225"/>
      <c r="IG44" s="225"/>
      <c r="IH44" s="31"/>
      <c r="II44" s="225"/>
      <c r="IJ44" s="225"/>
      <c r="IK44" s="225"/>
      <c r="IL44" s="225"/>
      <c r="IM44" s="225"/>
      <c r="IN44" s="225"/>
      <c r="IO44" s="225"/>
      <c r="IP44" s="225"/>
      <c r="IQ44" s="31"/>
      <c r="IR44" s="225"/>
      <c r="IS44" s="225"/>
      <c r="IT44" s="225"/>
      <c r="IU44" s="225"/>
    </row>
    <row r="45" spans="1:255" s="32" customFormat="1" ht="82.5" customHeight="1">
      <c r="A45" s="205" t="s">
        <v>52</v>
      </c>
      <c r="B45" s="205"/>
      <c r="C45" s="205"/>
      <c r="D45" s="205"/>
      <c r="E45" s="205"/>
      <c r="F45" s="205"/>
      <c r="G45" s="205"/>
      <c r="H45" s="205"/>
      <c r="I45" s="205"/>
      <c r="J45" s="205"/>
    </row>
    <row r="46" spans="1:255" ht="12.75">
      <c r="A46" s="190"/>
      <c r="B46" s="190"/>
      <c r="C46" s="190"/>
      <c r="D46" s="190"/>
      <c r="E46" s="190"/>
      <c r="F46" s="190"/>
      <c r="G46" s="190"/>
      <c r="H46" s="190"/>
      <c r="I46" s="190"/>
      <c r="J46" s="190"/>
    </row>
    <row r="47" spans="1:255" ht="30.4" customHeight="1">
      <c r="A47" s="206" t="s">
        <v>53</v>
      </c>
      <c r="B47" s="206"/>
      <c r="C47" s="206"/>
      <c r="D47" s="206"/>
      <c r="E47" s="206"/>
      <c r="F47" s="206"/>
      <c r="G47" s="206"/>
      <c r="H47" s="206"/>
      <c r="I47" s="206"/>
      <c r="J47" s="206"/>
    </row>
    <row r="48" spans="1:255" s="32" customFormat="1" ht="30">
      <c r="A48" s="33" t="s">
        <v>54</v>
      </c>
      <c r="B48" s="223" t="s">
        <v>55</v>
      </c>
      <c r="C48" s="223"/>
      <c r="D48" s="223"/>
      <c r="E48" s="223"/>
      <c r="F48" s="223"/>
      <c r="G48" s="223"/>
      <c r="H48" s="223"/>
      <c r="I48" s="4" t="s">
        <v>56</v>
      </c>
      <c r="J48" s="4" t="s">
        <v>57</v>
      </c>
    </row>
    <row r="49" spans="1:10" s="32" customFormat="1" ht="12.75">
      <c r="A49" s="34" t="s">
        <v>7</v>
      </c>
      <c r="B49" s="222" t="s">
        <v>58</v>
      </c>
      <c r="C49" s="222"/>
      <c r="D49" s="222"/>
      <c r="E49" s="222"/>
      <c r="F49" s="222"/>
      <c r="G49" s="222"/>
      <c r="H49" s="222"/>
      <c r="I49" s="35">
        <v>0.2</v>
      </c>
      <c r="J49" s="36">
        <f t="shared" ref="J49:J56" si="0">ROUND($J$32*I49,2)</f>
        <v>0</v>
      </c>
    </row>
    <row r="50" spans="1:10" s="32" customFormat="1" ht="12.75">
      <c r="A50" s="34" t="s">
        <v>9</v>
      </c>
      <c r="B50" s="222" t="s">
        <v>59</v>
      </c>
      <c r="C50" s="222"/>
      <c r="D50" s="222"/>
      <c r="E50" s="222"/>
      <c r="F50" s="222"/>
      <c r="G50" s="222"/>
      <c r="H50" s="222"/>
      <c r="I50" s="35">
        <v>2.5000000000000001E-2</v>
      </c>
      <c r="J50" s="36">
        <f t="shared" si="0"/>
        <v>0</v>
      </c>
    </row>
    <row r="51" spans="1:10" s="32" customFormat="1" ht="46.5" customHeight="1">
      <c r="A51" s="34" t="s">
        <v>12</v>
      </c>
      <c r="B51" s="224" t="s">
        <v>60</v>
      </c>
      <c r="C51" s="224"/>
      <c r="D51" s="224"/>
      <c r="E51" s="37" t="s">
        <v>61</v>
      </c>
      <c r="F51" s="38">
        <v>0.03</v>
      </c>
      <c r="G51" s="37" t="s">
        <v>62</v>
      </c>
      <c r="H51" s="39">
        <v>1</v>
      </c>
      <c r="I51" s="40">
        <f>F51*H51</f>
        <v>0.03</v>
      </c>
      <c r="J51" s="36">
        <f t="shared" si="0"/>
        <v>0</v>
      </c>
    </row>
    <row r="52" spans="1:10" s="32" customFormat="1" ht="12.75">
      <c r="A52" s="34" t="s">
        <v>14</v>
      </c>
      <c r="B52" s="222" t="s">
        <v>63</v>
      </c>
      <c r="C52" s="222"/>
      <c r="D52" s="222"/>
      <c r="E52" s="222"/>
      <c r="F52" s="222"/>
      <c r="G52" s="222"/>
      <c r="H52" s="222"/>
      <c r="I52" s="35">
        <v>1.4999999999999999E-2</v>
      </c>
      <c r="J52" s="36">
        <f t="shared" si="0"/>
        <v>0</v>
      </c>
    </row>
    <row r="53" spans="1:10" s="32" customFormat="1" ht="12.75">
      <c r="A53" s="34" t="s">
        <v>64</v>
      </c>
      <c r="B53" s="222" t="s">
        <v>65</v>
      </c>
      <c r="C53" s="222"/>
      <c r="D53" s="222"/>
      <c r="E53" s="222"/>
      <c r="F53" s="222"/>
      <c r="G53" s="222"/>
      <c r="H53" s="222"/>
      <c r="I53" s="35">
        <v>0.01</v>
      </c>
      <c r="J53" s="36">
        <f t="shared" si="0"/>
        <v>0</v>
      </c>
    </row>
    <row r="54" spans="1:10" s="32" customFormat="1" ht="12.75">
      <c r="A54" s="34" t="s">
        <v>66</v>
      </c>
      <c r="B54" s="222" t="s">
        <v>67</v>
      </c>
      <c r="C54" s="222"/>
      <c r="D54" s="222"/>
      <c r="E54" s="222"/>
      <c r="F54" s="222"/>
      <c r="G54" s="222"/>
      <c r="H54" s="222"/>
      <c r="I54" s="35">
        <v>6.0000000000000001E-3</v>
      </c>
      <c r="J54" s="36">
        <f t="shared" si="0"/>
        <v>0</v>
      </c>
    </row>
    <row r="55" spans="1:10" s="32" customFormat="1" ht="12.75">
      <c r="A55" s="34" t="s">
        <v>68</v>
      </c>
      <c r="B55" s="222" t="s">
        <v>69</v>
      </c>
      <c r="C55" s="222"/>
      <c r="D55" s="222"/>
      <c r="E55" s="222"/>
      <c r="F55" s="222"/>
      <c r="G55" s="222"/>
      <c r="H55" s="222"/>
      <c r="I55" s="35">
        <v>2E-3</v>
      </c>
      <c r="J55" s="36">
        <f t="shared" si="0"/>
        <v>0</v>
      </c>
    </row>
    <row r="56" spans="1:10" ht="12.75">
      <c r="A56" s="34" t="s">
        <v>70</v>
      </c>
      <c r="B56" s="222" t="s">
        <v>71</v>
      </c>
      <c r="C56" s="222"/>
      <c r="D56" s="222"/>
      <c r="E56" s="222"/>
      <c r="F56" s="222"/>
      <c r="G56" s="222"/>
      <c r="H56" s="222"/>
      <c r="I56" s="35">
        <v>0.08</v>
      </c>
      <c r="J56" s="36">
        <f t="shared" si="0"/>
        <v>0</v>
      </c>
    </row>
    <row r="57" spans="1:10" ht="12.75">
      <c r="A57" s="195" t="s">
        <v>51</v>
      </c>
      <c r="B57" s="195"/>
      <c r="C57" s="195"/>
      <c r="D57" s="195"/>
      <c r="E57" s="195"/>
      <c r="F57" s="195"/>
      <c r="G57" s="195"/>
      <c r="H57" s="195"/>
      <c r="I57" s="42">
        <f>SUM(I49:I56)</f>
        <v>0.36800000000000005</v>
      </c>
      <c r="J57" s="26">
        <f>SUM(J49:J56)</f>
        <v>0</v>
      </c>
    </row>
    <row r="58" spans="1:10" ht="12.75">
      <c r="A58" s="190"/>
      <c r="B58" s="190"/>
      <c r="C58" s="190"/>
      <c r="D58" s="190"/>
      <c r="E58" s="190"/>
      <c r="F58" s="190"/>
      <c r="G58" s="190"/>
      <c r="H58" s="190"/>
      <c r="I58" s="190"/>
      <c r="J58" s="190"/>
    </row>
    <row r="59" spans="1:10" ht="37.35" customHeight="1">
      <c r="A59" s="205" t="s">
        <v>72</v>
      </c>
      <c r="B59" s="205"/>
      <c r="C59" s="205"/>
      <c r="D59" s="205"/>
      <c r="E59" s="205"/>
      <c r="F59" s="205"/>
      <c r="G59" s="205"/>
      <c r="H59" s="205"/>
      <c r="I59" s="205"/>
      <c r="J59" s="205"/>
    </row>
    <row r="60" spans="1:10" ht="12.75">
      <c r="A60" s="190"/>
      <c r="B60" s="190"/>
      <c r="C60" s="190"/>
      <c r="D60" s="190"/>
      <c r="E60" s="190"/>
      <c r="F60" s="190"/>
      <c r="G60" s="190"/>
      <c r="H60" s="190"/>
      <c r="I60" s="190"/>
      <c r="J60" s="190"/>
    </row>
    <row r="61" spans="1:10" ht="16.149999999999999" customHeight="1">
      <c r="A61" s="206" t="s">
        <v>73</v>
      </c>
      <c r="B61" s="206"/>
      <c r="C61" s="206"/>
      <c r="D61" s="206"/>
      <c r="E61" s="206"/>
      <c r="F61" s="206"/>
      <c r="G61" s="206"/>
      <c r="H61" s="206"/>
      <c r="I61" s="206"/>
      <c r="J61" s="206"/>
    </row>
    <row r="62" spans="1:10" ht="15">
      <c r="A62" s="43" t="s">
        <v>74</v>
      </c>
      <c r="B62" s="207" t="s">
        <v>75</v>
      </c>
      <c r="C62" s="207"/>
      <c r="D62" s="207"/>
      <c r="E62" s="207"/>
      <c r="F62" s="207"/>
      <c r="G62" s="207"/>
      <c r="H62" s="207"/>
      <c r="I62" s="207"/>
      <c r="J62" s="4" t="s">
        <v>46</v>
      </c>
    </row>
    <row r="63" spans="1:10" ht="12.75">
      <c r="A63" s="15" t="s">
        <v>7</v>
      </c>
      <c r="B63" s="194" t="s">
        <v>292</v>
      </c>
      <c r="C63" s="194"/>
      <c r="D63" s="194"/>
      <c r="E63" s="194"/>
      <c r="F63" s="194"/>
      <c r="G63" s="194"/>
      <c r="H63" s="194"/>
      <c r="I63" s="194"/>
      <c r="J63" s="45"/>
    </row>
    <row r="64" spans="1:10" ht="26.25" customHeight="1">
      <c r="A64" s="15"/>
      <c r="B64" s="218" t="s">
        <v>76</v>
      </c>
      <c r="C64" s="218"/>
      <c r="D64" s="218"/>
      <c r="E64" s="218"/>
      <c r="F64" s="218"/>
      <c r="G64" s="218"/>
      <c r="H64" s="218"/>
      <c r="I64" s="107">
        <v>4.2</v>
      </c>
      <c r="J64" s="46" t="s">
        <v>77</v>
      </c>
    </row>
    <row r="65" spans="1:10" ht="12.75">
      <c r="A65" s="15"/>
      <c r="B65" s="219" t="s">
        <v>78</v>
      </c>
      <c r="C65" s="219"/>
      <c r="D65" s="219"/>
      <c r="E65" s="219"/>
      <c r="F65" s="219"/>
      <c r="G65" s="219"/>
      <c r="H65" s="219"/>
      <c r="I65" s="47">
        <v>2</v>
      </c>
      <c r="J65" s="46"/>
    </row>
    <row r="66" spans="1:10" ht="12.75">
      <c r="A66" s="15"/>
      <c r="B66" s="219" t="s">
        <v>79</v>
      </c>
      <c r="C66" s="219"/>
      <c r="D66" s="219"/>
      <c r="E66" s="219"/>
      <c r="F66" s="219"/>
      <c r="G66" s="219"/>
      <c r="H66" s="219"/>
      <c r="I66" s="48">
        <v>15</v>
      </c>
      <c r="J66" s="46"/>
    </row>
    <row r="67" spans="1:10" ht="12.75">
      <c r="A67" s="15" t="s">
        <v>9</v>
      </c>
      <c r="B67" s="194" t="s">
        <v>293</v>
      </c>
      <c r="C67" s="194"/>
      <c r="D67" s="194"/>
      <c r="E67" s="194"/>
      <c r="F67" s="194"/>
      <c r="G67" s="194"/>
      <c r="H67" s="194"/>
      <c r="I67" s="194"/>
      <c r="J67" s="45"/>
    </row>
    <row r="68" spans="1:10" ht="12.75">
      <c r="A68" s="15"/>
      <c r="B68" s="220" t="s">
        <v>80</v>
      </c>
      <c r="C68" s="220"/>
      <c r="D68" s="220"/>
      <c r="E68" s="220"/>
      <c r="F68" s="220"/>
      <c r="G68" s="220"/>
      <c r="H68" s="220"/>
      <c r="I68" s="49">
        <v>17</v>
      </c>
      <c r="J68" s="46" t="s">
        <v>77</v>
      </c>
    </row>
    <row r="69" spans="1:10" ht="12.75">
      <c r="A69" s="50"/>
      <c r="B69" s="219" t="s">
        <v>81</v>
      </c>
      <c r="C69" s="219"/>
      <c r="D69" s="219"/>
      <c r="E69" s="219"/>
      <c r="F69" s="219"/>
      <c r="G69" s="219"/>
      <c r="H69" s="219"/>
      <c r="I69" s="51">
        <v>15</v>
      </c>
      <c r="J69" s="46"/>
    </row>
    <row r="70" spans="1:10" ht="15" customHeight="1">
      <c r="A70" s="15" t="s">
        <v>12</v>
      </c>
      <c r="B70" s="221" t="s">
        <v>82</v>
      </c>
      <c r="C70" s="221"/>
      <c r="D70" s="221"/>
      <c r="E70" s="221"/>
      <c r="F70" s="221"/>
      <c r="G70" s="221"/>
      <c r="H70" s="221"/>
      <c r="I70" s="221"/>
      <c r="J70" s="45"/>
    </row>
    <row r="71" spans="1:10" ht="12.75">
      <c r="A71" s="52" t="s">
        <v>14</v>
      </c>
      <c r="B71" s="212" t="s">
        <v>296</v>
      </c>
      <c r="C71" s="212"/>
      <c r="D71" s="212"/>
      <c r="E71" s="212"/>
      <c r="F71" s="212"/>
      <c r="G71" s="212"/>
      <c r="H71" s="212"/>
      <c r="I71" s="212"/>
      <c r="J71" s="53"/>
    </row>
    <row r="72" spans="1:10" ht="27.6" customHeight="1">
      <c r="A72" s="15" t="s">
        <v>64</v>
      </c>
      <c r="B72" s="204" t="s">
        <v>297</v>
      </c>
      <c r="C72" s="204"/>
      <c r="D72" s="204"/>
      <c r="E72" s="204"/>
      <c r="F72" s="204"/>
      <c r="G72" s="204"/>
      <c r="H72" s="204"/>
      <c r="I72" s="204"/>
      <c r="J72" s="45"/>
    </row>
    <row r="73" spans="1:10" ht="17.25" customHeight="1">
      <c r="A73" s="15" t="s">
        <v>66</v>
      </c>
      <c r="B73" s="194" t="s">
        <v>83</v>
      </c>
      <c r="C73" s="194"/>
      <c r="D73" s="194"/>
      <c r="E73" s="194"/>
      <c r="F73" s="194"/>
      <c r="G73" s="194"/>
      <c r="H73" s="194"/>
      <c r="I73" s="194"/>
      <c r="J73" s="54"/>
    </row>
    <row r="74" spans="1:10" ht="12.75">
      <c r="A74" s="195" t="s">
        <v>40</v>
      </c>
      <c r="B74" s="195"/>
      <c r="C74" s="195"/>
      <c r="D74" s="195"/>
      <c r="E74" s="195"/>
      <c r="F74" s="195"/>
      <c r="G74" s="195"/>
      <c r="H74" s="195"/>
      <c r="I74" s="195"/>
      <c r="J74" s="26">
        <f>SUM(J63:J73)</f>
        <v>0</v>
      </c>
    </row>
    <row r="75" spans="1:10" ht="12.75">
      <c r="A75" s="190"/>
      <c r="B75" s="190"/>
      <c r="C75" s="190"/>
      <c r="D75" s="190"/>
      <c r="E75" s="190"/>
      <c r="F75" s="190"/>
      <c r="G75" s="190"/>
      <c r="H75" s="190"/>
      <c r="I75" s="190"/>
      <c r="J75" s="190"/>
    </row>
    <row r="76" spans="1:10" ht="37.35" customHeight="1">
      <c r="A76" s="205" t="s">
        <v>85</v>
      </c>
      <c r="B76" s="205"/>
      <c r="C76" s="205"/>
      <c r="D76" s="205"/>
      <c r="E76" s="205"/>
      <c r="F76" s="205"/>
      <c r="G76" s="205"/>
      <c r="H76" s="205"/>
      <c r="I76" s="205"/>
      <c r="J76" s="205"/>
    </row>
    <row r="77" spans="1:10" ht="12.75">
      <c r="A77" s="190"/>
      <c r="B77" s="190"/>
      <c r="C77" s="190"/>
      <c r="D77" s="190"/>
      <c r="E77" s="190"/>
      <c r="F77" s="190"/>
      <c r="G77" s="190"/>
      <c r="H77" s="190"/>
      <c r="I77" s="190"/>
      <c r="J77" s="190"/>
    </row>
    <row r="78" spans="1:10" ht="16.149999999999999" customHeight="1">
      <c r="A78" s="209" t="s">
        <v>86</v>
      </c>
      <c r="B78" s="209"/>
      <c r="C78" s="209"/>
      <c r="D78" s="209"/>
      <c r="E78" s="209"/>
      <c r="F78" s="209"/>
      <c r="G78" s="209"/>
      <c r="H78" s="209"/>
      <c r="I78" s="209"/>
      <c r="J78" s="209"/>
    </row>
    <row r="79" spans="1:10" ht="16.149999999999999" customHeight="1">
      <c r="A79" s="4">
        <v>2</v>
      </c>
      <c r="B79" s="211" t="s">
        <v>87</v>
      </c>
      <c r="C79" s="211"/>
      <c r="D79" s="211"/>
      <c r="E79" s="211"/>
      <c r="F79" s="211"/>
      <c r="G79" s="211"/>
      <c r="H79" s="211"/>
      <c r="I79" s="211"/>
      <c r="J79" s="4" t="s">
        <v>46</v>
      </c>
    </row>
    <row r="80" spans="1:10" ht="14.65" customHeight="1">
      <c r="A80" s="55" t="s">
        <v>44</v>
      </c>
      <c r="B80" s="217" t="s">
        <v>88</v>
      </c>
      <c r="C80" s="217"/>
      <c r="D80" s="217"/>
      <c r="E80" s="217"/>
      <c r="F80" s="217"/>
      <c r="G80" s="217"/>
      <c r="H80" s="217"/>
      <c r="I80" s="56">
        <f>I43</f>
        <v>0.26598023999999998</v>
      </c>
      <c r="J80" s="57">
        <f>J43</f>
        <v>0</v>
      </c>
    </row>
    <row r="81" spans="1:10" ht="14.65" customHeight="1">
      <c r="A81" s="55" t="s">
        <v>54</v>
      </c>
      <c r="B81" s="217" t="s">
        <v>55</v>
      </c>
      <c r="C81" s="217"/>
      <c r="D81" s="217"/>
      <c r="E81" s="217"/>
      <c r="F81" s="217"/>
      <c r="G81" s="217"/>
      <c r="H81" s="217"/>
      <c r="I81" s="56">
        <f>I57</f>
        <v>0.36800000000000005</v>
      </c>
      <c r="J81" s="57">
        <f>J57</f>
        <v>0</v>
      </c>
    </row>
    <row r="82" spans="1:10" ht="14.65" customHeight="1">
      <c r="A82" s="55" t="s">
        <v>74</v>
      </c>
      <c r="B82" s="217" t="s">
        <v>75</v>
      </c>
      <c r="C82" s="217"/>
      <c r="D82" s="217"/>
      <c r="E82" s="217"/>
      <c r="F82" s="217"/>
      <c r="G82" s="217"/>
      <c r="H82" s="217"/>
      <c r="I82" s="217"/>
      <c r="J82" s="57">
        <f>J74</f>
        <v>0</v>
      </c>
    </row>
    <row r="83" spans="1:10" ht="14.65" customHeight="1">
      <c r="A83" s="215" t="s">
        <v>51</v>
      </c>
      <c r="B83" s="215"/>
      <c r="C83" s="215"/>
      <c r="D83" s="215"/>
      <c r="E83" s="215"/>
      <c r="F83" s="215"/>
      <c r="G83" s="215"/>
      <c r="H83" s="215"/>
      <c r="I83" s="215"/>
      <c r="J83" s="58">
        <f>SUM(J80:J82)</f>
        <v>0</v>
      </c>
    </row>
    <row r="84" spans="1:10" ht="12.75">
      <c r="A84" s="190"/>
      <c r="B84" s="190"/>
      <c r="C84" s="190"/>
      <c r="D84" s="190"/>
      <c r="E84" s="190"/>
      <c r="F84" s="190"/>
      <c r="G84" s="190"/>
      <c r="H84" s="190"/>
      <c r="I84" s="190"/>
      <c r="J84" s="190"/>
    </row>
    <row r="85" spans="1:10" ht="16.149999999999999" customHeight="1">
      <c r="A85" s="206" t="s">
        <v>89</v>
      </c>
      <c r="B85" s="206"/>
      <c r="C85" s="206"/>
      <c r="D85" s="206"/>
      <c r="E85" s="206"/>
      <c r="F85" s="206"/>
      <c r="G85" s="206"/>
      <c r="H85" s="206"/>
      <c r="I85" s="206"/>
      <c r="J85" s="206"/>
    </row>
    <row r="86" spans="1:10" s="32" customFormat="1" ht="15">
      <c r="A86" s="43">
        <v>3</v>
      </c>
      <c r="B86" s="207" t="s">
        <v>90</v>
      </c>
      <c r="C86" s="207"/>
      <c r="D86" s="207"/>
      <c r="E86" s="207"/>
      <c r="F86" s="207"/>
      <c r="G86" s="207"/>
      <c r="H86" s="207"/>
      <c r="I86" s="207"/>
      <c r="J86" s="43" t="s">
        <v>84</v>
      </c>
    </row>
    <row r="87" spans="1:10" s="32" customFormat="1" ht="44.25" customHeight="1">
      <c r="A87" s="15" t="s">
        <v>7</v>
      </c>
      <c r="B87" s="204" t="s">
        <v>91</v>
      </c>
      <c r="C87" s="204"/>
      <c r="D87" s="204"/>
      <c r="E87" s="204"/>
      <c r="F87" s="204"/>
      <c r="G87" s="204"/>
      <c r="H87" s="204"/>
      <c r="I87" s="59">
        <v>4.1700000000000001E-3</v>
      </c>
      <c r="J87" s="36">
        <f>ROUND($J$32*I87,2)</f>
        <v>0</v>
      </c>
    </row>
    <row r="88" spans="1:10" s="32" customFormat="1" ht="14.65" customHeight="1">
      <c r="A88" s="15" t="s">
        <v>9</v>
      </c>
      <c r="B88" s="204" t="s">
        <v>92</v>
      </c>
      <c r="C88" s="204"/>
      <c r="D88" s="204"/>
      <c r="E88" s="204"/>
      <c r="F88" s="204"/>
      <c r="G88" s="204"/>
      <c r="H88" s="204"/>
      <c r="I88" s="59">
        <f>I56*I87</f>
        <v>3.3360000000000003E-4</v>
      </c>
      <c r="J88" s="36">
        <f>ROUND($J$87*I56,2)</f>
        <v>0</v>
      </c>
    </row>
    <row r="89" spans="1:10" s="32" customFormat="1" ht="32.25" customHeight="1">
      <c r="A89" s="15" t="s">
        <v>12</v>
      </c>
      <c r="B89" s="204" t="s">
        <v>93</v>
      </c>
      <c r="C89" s="204"/>
      <c r="D89" s="204"/>
      <c r="E89" s="204"/>
      <c r="F89" s="204"/>
      <c r="G89" s="204"/>
      <c r="H89" s="204"/>
      <c r="I89" s="59">
        <v>1.6000000000000001E-3</v>
      </c>
      <c r="J89" s="36">
        <f>ROUND($J$32*I89,2)</f>
        <v>0</v>
      </c>
    </row>
    <row r="90" spans="1:10" s="32" customFormat="1" ht="27.6" customHeight="1">
      <c r="A90" s="15" t="s">
        <v>14</v>
      </c>
      <c r="B90" s="204" t="s">
        <v>94</v>
      </c>
      <c r="C90" s="204"/>
      <c r="D90" s="204"/>
      <c r="E90" s="204"/>
      <c r="F90" s="204"/>
      <c r="G90" s="204"/>
      <c r="H90" s="204"/>
      <c r="I90" s="59">
        <v>1.9400000000000001E-2</v>
      </c>
      <c r="J90" s="36">
        <f>ROUND($J$32*I90,2)</f>
        <v>0</v>
      </c>
    </row>
    <row r="91" spans="1:10" s="32" customFormat="1" ht="26.25" customHeight="1">
      <c r="A91" s="15" t="s">
        <v>64</v>
      </c>
      <c r="B91" s="216" t="s">
        <v>95</v>
      </c>
      <c r="C91" s="216"/>
      <c r="D91" s="216"/>
      <c r="E91" s="216"/>
      <c r="F91" s="216"/>
      <c r="G91" s="216"/>
      <c r="H91" s="216"/>
      <c r="I91" s="59">
        <f>I57*I90</f>
        <v>7.1392000000000009E-3</v>
      </c>
      <c r="J91" s="36">
        <f>ROUND($I$57*J90,2)</f>
        <v>0</v>
      </c>
    </row>
    <row r="92" spans="1:10" s="32" customFormat="1" ht="33" customHeight="1">
      <c r="A92" s="15" t="s">
        <v>66</v>
      </c>
      <c r="B92" s="204" t="s">
        <v>96</v>
      </c>
      <c r="C92" s="204"/>
      <c r="D92" s="204"/>
      <c r="E92" s="204"/>
      <c r="F92" s="204"/>
      <c r="G92" s="204"/>
      <c r="H92" s="204"/>
      <c r="I92" s="59">
        <v>2.8799999999999999E-2</v>
      </c>
      <c r="J92" s="36">
        <f>ROUND($J$32*I92,2)</f>
        <v>0</v>
      </c>
    </row>
    <row r="93" spans="1:10" s="32" customFormat="1" ht="12.75">
      <c r="A93" s="195" t="s">
        <v>51</v>
      </c>
      <c r="B93" s="195"/>
      <c r="C93" s="195"/>
      <c r="D93" s="195"/>
      <c r="E93" s="195"/>
      <c r="F93" s="195"/>
      <c r="G93" s="195"/>
      <c r="H93" s="195"/>
      <c r="I93" s="61">
        <f>SUM(I87:I92)</f>
        <v>6.1442799999999999E-2</v>
      </c>
      <c r="J93" s="26">
        <f>SUM(J87:J92)</f>
        <v>0</v>
      </c>
    </row>
    <row r="94" spans="1:10" s="32" customFormat="1" ht="40.5" customHeight="1">
      <c r="A94" s="214" t="s">
        <v>97</v>
      </c>
      <c r="B94" s="214"/>
      <c r="C94" s="214"/>
      <c r="D94" s="214"/>
      <c r="E94" s="214"/>
      <c r="F94" s="214"/>
      <c r="G94" s="214"/>
      <c r="H94" s="214"/>
      <c r="I94" s="214"/>
      <c r="J94" s="214"/>
    </row>
    <row r="95" spans="1:10" s="32" customFormat="1" ht="12.75">
      <c r="A95" s="190"/>
      <c r="B95" s="190"/>
      <c r="C95" s="190"/>
      <c r="D95" s="190"/>
      <c r="E95" s="190"/>
      <c r="F95" s="190"/>
      <c r="G95" s="190"/>
      <c r="H95" s="190"/>
      <c r="I95" s="190"/>
      <c r="J95" s="190"/>
    </row>
    <row r="96" spans="1:10" s="32" customFormat="1" ht="16.149999999999999" customHeight="1">
      <c r="A96" s="209" t="s">
        <v>98</v>
      </c>
      <c r="B96" s="209"/>
      <c r="C96" s="209"/>
      <c r="D96" s="209"/>
      <c r="E96" s="209"/>
      <c r="F96" s="209"/>
      <c r="G96" s="209"/>
      <c r="H96" s="209"/>
      <c r="I96" s="209"/>
      <c r="J96" s="209"/>
    </row>
    <row r="97" spans="1:10" ht="37.35" customHeight="1">
      <c r="A97" s="205" t="s">
        <v>99</v>
      </c>
      <c r="B97" s="205"/>
      <c r="C97" s="205"/>
      <c r="D97" s="205"/>
      <c r="E97" s="205"/>
      <c r="F97" s="205"/>
      <c r="G97" s="205"/>
      <c r="H97" s="205"/>
      <c r="I97" s="205"/>
      <c r="J97" s="205"/>
    </row>
    <row r="98" spans="1:10" ht="16.149999999999999" customHeight="1">
      <c r="A98" s="206" t="s">
        <v>100</v>
      </c>
      <c r="B98" s="206"/>
      <c r="C98" s="206"/>
      <c r="D98" s="206"/>
      <c r="E98" s="206"/>
      <c r="F98" s="206"/>
      <c r="G98" s="206"/>
      <c r="H98" s="206"/>
      <c r="I98" s="206"/>
      <c r="J98" s="206"/>
    </row>
    <row r="99" spans="1:10" ht="15.75" customHeight="1">
      <c r="A99" s="62" t="s">
        <v>101</v>
      </c>
      <c r="B99" s="207" t="s">
        <v>102</v>
      </c>
      <c r="C99" s="207"/>
      <c r="D99" s="207"/>
      <c r="E99" s="207"/>
      <c r="F99" s="207"/>
      <c r="G99" s="207"/>
      <c r="H99" s="207"/>
      <c r="I99" s="207"/>
      <c r="J99" s="62" t="s">
        <v>46</v>
      </c>
    </row>
    <row r="100" spans="1:10" ht="22.5" customHeight="1">
      <c r="A100" s="22" t="s">
        <v>7</v>
      </c>
      <c r="B100" s="204" t="s">
        <v>103</v>
      </c>
      <c r="C100" s="204"/>
      <c r="D100" s="204"/>
      <c r="E100" s="204"/>
      <c r="F100" s="204"/>
      <c r="G100" s="204"/>
      <c r="H100" s="204"/>
      <c r="I100" s="63">
        <v>8.3330000000000001E-2</v>
      </c>
      <c r="J100" s="64">
        <f t="shared" ref="J100:J106" si="1">ROUND($J$32*I100,2)</f>
        <v>0</v>
      </c>
    </row>
    <row r="101" spans="1:10" ht="15.75" customHeight="1">
      <c r="A101" s="22" t="s">
        <v>9</v>
      </c>
      <c r="B101" s="204" t="s">
        <v>104</v>
      </c>
      <c r="C101" s="204"/>
      <c r="D101" s="204"/>
      <c r="E101" s="204"/>
      <c r="F101" s="204"/>
      <c r="G101" s="204"/>
      <c r="H101" s="204"/>
      <c r="I101" s="23">
        <v>8.2000000000000007E-3</v>
      </c>
      <c r="J101" s="64">
        <f t="shared" si="1"/>
        <v>0</v>
      </c>
    </row>
    <row r="102" spans="1:10" ht="26.85" customHeight="1">
      <c r="A102" s="22" t="s">
        <v>12</v>
      </c>
      <c r="B102" s="204" t="s">
        <v>105</v>
      </c>
      <c r="C102" s="204"/>
      <c r="D102" s="204"/>
      <c r="E102" s="204"/>
      <c r="F102" s="204"/>
      <c r="G102" s="204"/>
      <c r="H102" s="204"/>
      <c r="I102" s="23">
        <v>2.0000000000000001E-4</v>
      </c>
      <c r="J102" s="64">
        <f t="shared" si="1"/>
        <v>0</v>
      </c>
    </row>
    <row r="103" spans="1:10" ht="26.85" customHeight="1">
      <c r="A103" s="22" t="s">
        <v>14</v>
      </c>
      <c r="B103" s="204" t="s">
        <v>106</v>
      </c>
      <c r="C103" s="204"/>
      <c r="D103" s="204"/>
      <c r="E103" s="204"/>
      <c r="F103" s="204"/>
      <c r="G103" s="204"/>
      <c r="H103" s="204"/>
      <c r="I103" s="23">
        <v>3.2000000000000003E-4</v>
      </c>
      <c r="J103" s="64">
        <f t="shared" si="1"/>
        <v>0</v>
      </c>
    </row>
    <row r="104" spans="1:10" ht="26.85" customHeight="1">
      <c r="A104" s="22" t="s">
        <v>64</v>
      </c>
      <c r="B104" s="204" t="s">
        <v>107</v>
      </c>
      <c r="C104" s="204"/>
      <c r="D104" s="204"/>
      <c r="E104" s="204"/>
      <c r="F104" s="204"/>
      <c r="G104" s="204"/>
      <c r="H104" s="204"/>
      <c r="I104" s="23">
        <v>7.3999999999999999E-4</v>
      </c>
      <c r="J104" s="64">
        <f t="shared" si="1"/>
        <v>0</v>
      </c>
    </row>
    <row r="105" spans="1:10" ht="27.4" customHeight="1">
      <c r="A105" s="65" t="s">
        <v>66</v>
      </c>
      <c r="B105" s="204" t="s">
        <v>108</v>
      </c>
      <c r="C105" s="204"/>
      <c r="D105" s="204"/>
      <c r="E105" s="204"/>
      <c r="F105" s="204"/>
      <c r="G105" s="204"/>
      <c r="H105" s="204"/>
      <c r="I105" s="23">
        <v>1.389E-2</v>
      </c>
      <c r="J105" s="64">
        <f t="shared" si="1"/>
        <v>0</v>
      </c>
    </row>
    <row r="106" spans="1:10" ht="14.65" customHeight="1">
      <c r="A106" s="22" t="s">
        <v>68</v>
      </c>
      <c r="B106" s="212" t="s">
        <v>109</v>
      </c>
      <c r="C106" s="212"/>
      <c r="D106" s="212"/>
      <c r="E106" s="212"/>
      <c r="F106" s="212"/>
      <c r="G106" s="212"/>
      <c r="H106" s="212"/>
      <c r="I106" s="66">
        <v>0</v>
      </c>
      <c r="J106" s="64">
        <f t="shared" si="1"/>
        <v>0</v>
      </c>
    </row>
    <row r="107" spans="1:10" ht="12.75">
      <c r="A107" s="195" t="s">
        <v>51</v>
      </c>
      <c r="B107" s="195"/>
      <c r="C107" s="195"/>
      <c r="D107" s="195"/>
      <c r="E107" s="195"/>
      <c r="F107" s="195"/>
      <c r="G107" s="195"/>
      <c r="H107" s="195"/>
      <c r="I107" s="67">
        <f>SUM(I100:I106)</f>
        <v>0.10668000000000001</v>
      </c>
      <c r="J107" s="26">
        <f>SUM(J100:J106)</f>
        <v>0</v>
      </c>
    </row>
    <row r="108" spans="1:10" ht="64.900000000000006" customHeight="1">
      <c r="A108" s="205" t="s">
        <v>110</v>
      </c>
      <c r="B108" s="205"/>
      <c r="C108" s="205"/>
      <c r="D108" s="205"/>
      <c r="E108" s="205"/>
      <c r="F108" s="205"/>
      <c r="G108" s="205"/>
      <c r="H108" s="205"/>
      <c r="I108" s="205"/>
      <c r="J108" s="205"/>
    </row>
    <row r="109" spans="1:10" ht="14.65" customHeight="1">
      <c r="A109" s="213"/>
      <c r="B109" s="213"/>
      <c r="C109" s="213"/>
      <c r="D109" s="213"/>
      <c r="E109" s="213"/>
      <c r="F109" s="213"/>
      <c r="G109" s="213"/>
      <c r="H109" s="213"/>
      <c r="I109" s="213"/>
      <c r="J109" s="213"/>
    </row>
    <row r="110" spans="1:10" ht="16.149999999999999" customHeight="1">
      <c r="A110" s="209" t="s">
        <v>111</v>
      </c>
      <c r="B110" s="209"/>
      <c r="C110" s="209"/>
      <c r="D110" s="209"/>
      <c r="E110" s="209"/>
      <c r="F110" s="209"/>
      <c r="G110" s="209"/>
      <c r="H110" s="209"/>
      <c r="I110" s="209"/>
      <c r="J110" s="209"/>
    </row>
    <row r="111" spans="1:10" ht="15.75" customHeight="1">
      <c r="A111" s="43" t="s">
        <v>112</v>
      </c>
      <c r="B111" s="207" t="s">
        <v>113</v>
      </c>
      <c r="C111" s="207"/>
      <c r="D111" s="207"/>
      <c r="E111" s="207"/>
      <c r="F111" s="207"/>
      <c r="G111" s="207"/>
      <c r="H111" s="207"/>
      <c r="I111" s="207"/>
      <c r="J111" s="68" t="s">
        <v>46</v>
      </c>
    </row>
    <row r="112" spans="1:10" ht="12.75">
      <c r="A112" s="15" t="s">
        <v>7</v>
      </c>
      <c r="B112" s="194" t="s">
        <v>114</v>
      </c>
      <c r="C112" s="194"/>
      <c r="D112" s="194"/>
      <c r="E112" s="194"/>
      <c r="F112" s="194"/>
      <c r="G112" s="194"/>
      <c r="H112" s="194"/>
      <c r="I112" s="44"/>
      <c r="J112" s="36">
        <v>0</v>
      </c>
    </row>
    <row r="113" spans="1:10" ht="12.75">
      <c r="A113" s="195" t="s">
        <v>51</v>
      </c>
      <c r="B113" s="195"/>
      <c r="C113" s="195"/>
      <c r="D113" s="195"/>
      <c r="E113" s="195"/>
      <c r="F113" s="195"/>
      <c r="G113" s="195"/>
      <c r="H113" s="195"/>
      <c r="I113" s="41"/>
      <c r="J113" s="26">
        <f>J112</f>
        <v>0</v>
      </c>
    </row>
    <row r="114" spans="1:10" s="32" customFormat="1" ht="14.65" customHeight="1">
      <c r="A114" s="210"/>
      <c r="B114" s="210"/>
      <c r="C114" s="210"/>
      <c r="D114" s="210"/>
      <c r="E114" s="210"/>
      <c r="F114" s="210"/>
      <c r="G114" s="210"/>
      <c r="H114" s="210"/>
      <c r="I114" s="210"/>
      <c r="J114" s="210"/>
    </row>
    <row r="115" spans="1:10" ht="16.149999999999999" customHeight="1">
      <c r="A115" s="209" t="s">
        <v>115</v>
      </c>
      <c r="B115" s="209"/>
      <c r="C115" s="209"/>
      <c r="D115" s="209"/>
      <c r="E115" s="209"/>
      <c r="F115" s="209"/>
      <c r="G115" s="209"/>
      <c r="H115" s="209"/>
      <c r="I115" s="209"/>
      <c r="J115" s="209"/>
    </row>
    <row r="116" spans="1:10" ht="16.350000000000001" customHeight="1">
      <c r="A116" s="4">
        <v>4</v>
      </c>
      <c r="B116" s="211" t="s">
        <v>116</v>
      </c>
      <c r="C116" s="211"/>
      <c r="D116" s="211"/>
      <c r="E116" s="211"/>
      <c r="F116" s="211"/>
      <c r="G116" s="211"/>
      <c r="H116" s="211"/>
      <c r="I116" s="211"/>
      <c r="J116" s="68" t="s">
        <v>46</v>
      </c>
    </row>
    <row r="117" spans="1:10" ht="14.65" customHeight="1">
      <c r="A117" s="60" t="s">
        <v>101</v>
      </c>
      <c r="B117" s="204" t="s">
        <v>102</v>
      </c>
      <c r="C117" s="204"/>
      <c r="D117" s="204"/>
      <c r="E117" s="204"/>
      <c r="F117" s="204"/>
      <c r="G117" s="204"/>
      <c r="H117" s="204"/>
      <c r="I117" s="59">
        <f>I107</f>
        <v>0.10668000000000001</v>
      </c>
      <c r="J117" s="36">
        <f>J107</f>
        <v>0</v>
      </c>
    </row>
    <row r="118" spans="1:10" ht="14.65" customHeight="1">
      <c r="A118" s="60" t="s">
        <v>117</v>
      </c>
      <c r="B118" s="204" t="s">
        <v>113</v>
      </c>
      <c r="C118" s="204"/>
      <c r="D118" s="204"/>
      <c r="E118" s="204"/>
      <c r="F118" s="204"/>
      <c r="G118" s="204"/>
      <c r="H118" s="204"/>
      <c r="I118" s="16"/>
      <c r="J118" s="36">
        <f>J113</f>
        <v>0</v>
      </c>
    </row>
    <row r="119" spans="1:10" ht="14.65" customHeight="1">
      <c r="A119" s="208" t="s">
        <v>51</v>
      </c>
      <c r="B119" s="208"/>
      <c r="C119" s="208"/>
      <c r="D119" s="208"/>
      <c r="E119" s="208"/>
      <c r="F119" s="208"/>
      <c r="G119" s="208"/>
      <c r="H119" s="208"/>
      <c r="I119" s="69">
        <f>SUM(I117:I118)</f>
        <v>0.10668000000000001</v>
      </c>
      <c r="J119" s="26">
        <f>SUM(J117+J118)</f>
        <v>0</v>
      </c>
    </row>
    <row r="120" spans="1:10" ht="14.65" customHeight="1">
      <c r="A120" s="190"/>
      <c r="B120" s="190"/>
      <c r="C120" s="190"/>
      <c r="D120" s="190"/>
      <c r="E120" s="190"/>
      <c r="F120" s="190"/>
      <c r="G120" s="190"/>
      <c r="H120" s="190"/>
      <c r="I120" s="190"/>
      <c r="J120" s="190"/>
    </row>
    <row r="121" spans="1:10" ht="16.149999999999999" customHeight="1">
      <c r="A121" s="206" t="s">
        <v>118</v>
      </c>
      <c r="B121" s="206"/>
      <c r="C121" s="206"/>
      <c r="D121" s="206"/>
      <c r="E121" s="206"/>
      <c r="F121" s="206"/>
      <c r="G121" s="206"/>
      <c r="H121" s="206"/>
      <c r="I121" s="206"/>
      <c r="J121" s="206"/>
    </row>
    <row r="122" spans="1:10" ht="15.75" customHeight="1">
      <c r="A122" s="43">
        <v>5</v>
      </c>
      <c r="B122" s="207" t="s">
        <v>119</v>
      </c>
      <c r="C122" s="207"/>
      <c r="D122" s="207"/>
      <c r="E122" s="207"/>
      <c r="F122" s="207"/>
      <c r="G122" s="207"/>
      <c r="H122" s="207"/>
      <c r="I122" s="207"/>
      <c r="J122" s="43" t="s">
        <v>46</v>
      </c>
    </row>
    <row r="123" spans="1:10" ht="12.75">
      <c r="A123" s="15" t="s">
        <v>7</v>
      </c>
      <c r="B123" s="194" t="s">
        <v>120</v>
      </c>
      <c r="C123" s="194"/>
      <c r="D123" s="194"/>
      <c r="E123" s="194"/>
      <c r="F123" s="194"/>
      <c r="G123" s="194"/>
      <c r="H123" s="194"/>
      <c r="I123" s="194"/>
      <c r="J123" s="70">
        <f>Uniformes!F12</f>
        <v>0</v>
      </c>
    </row>
    <row r="124" spans="1:10" ht="22.5" customHeight="1">
      <c r="A124" s="15" t="s">
        <v>9</v>
      </c>
      <c r="B124" s="194" t="s">
        <v>121</v>
      </c>
      <c r="C124" s="194"/>
      <c r="D124" s="194"/>
      <c r="E124" s="194"/>
      <c r="F124" s="194"/>
      <c r="G124" s="194"/>
      <c r="H124" s="194"/>
      <c r="I124" s="194"/>
      <c r="J124" s="71">
        <f>'Materiais e equipamentos'!F84</f>
        <v>0</v>
      </c>
    </row>
    <row r="125" spans="1:10" ht="39" customHeight="1">
      <c r="A125" s="15" t="s">
        <v>12</v>
      </c>
      <c r="B125" s="204" t="s">
        <v>122</v>
      </c>
      <c r="C125" s="204"/>
      <c r="D125" s="204"/>
      <c r="E125" s="204"/>
      <c r="F125" s="204"/>
      <c r="G125" s="204"/>
      <c r="H125" s="204"/>
      <c r="I125" s="204"/>
      <c r="J125" s="71">
        <v>0</v>
      </c>
    </row>
    <row r="126" spans="1:10" ht="12.75">
      <c r="A126" s="15" t="s">
        <v>14</v>
      </c>
      <c r="B126" s="194" t="s">
        <v>123</v>
      </c>
      <c r="C126" s="194"/>
      <c r="D126" s="194"/>
      <c r="E126" s="194"/>
      <c r="F126" s="194"/>
      <c r="G126" s="194"/>
      <c r="H126" s="194"/>
      <c r="I126" s="194"/>
      <c r="J126" s="72"/>
    </row>
    <row r="127" spans="1:10" ht="12.75">
      <c r="A127" s="195" t="s">
        <v>40</v>
      </c>
      <c r="B127" s="195"/>
      <c r="C127" s="195"/>
      <c r="D127" s="195"/>
      <c r="E127" s="195"/>
      <c r="F127" s="195"/>
      <c r="G127" s="195"/>
      <c r="H127" s="195"/>
      <c r="I127" s="195"/>
      <c r="J127" s="73">
        <f>SUM(J123:J125)</f>
        <v>0</v>
      </c>
    </row>
    <row r="128" spans="1:10" ht="12.75">
      <c r="A128" s="190"/>
      <c r="B128" s="190"/>
      <c r="C128" s="190"/>
      <c r="D128" s="190"/>
      <c r="E128" s="190"/>
      <c r="F128" s="190"/>
      <c r="G128" s="190"/>
      <c r="H128" s="190"/>
      <c r="I128" s="190"/>
      <c r="J128" s="190"/>
    </row>
    <row r="129" spans="1:10" ht="14.65" customHeight="1">
      <c r="A129" s="205" t="s">
        <v>124</v>
      </c>
      <c r="B129" s="205"/>
      <c r="C129" s="205"/>
      <c r="D129" s="205"/>
      <c r="E129" s="205"/>
      <c r="F129" s="205"/>
      <c r="G129" s="205"/>
      <c r="H129" s="205"/>
      <c r="I129" s="205"/>
      <c r="J129" s="205"/>
    </row>
    <row r="130" spans="1:10" ht="14.65" customHeight="1">
      <c r="A130" s="190"/>
      <c r="B130" s="190"/>
      <c r="C130" s="190"/>
      <c r="D130" s="190"/>
      <c r="E130" s="190"/>
      <c r="F130" s="190"/>
      <c r="G130" s="190"/>
      <c r="H130" s="190"/>
      <c r="I130" s="190"/>
      <c r="J130" s="190"/>
    </row>
    <row r="131" spans="1:10" s="32" customFormat="1" ht="16.149999999999999" customHeight="1">
      <c r="A131" s="206" t="s">
        <v>125</v>
      </c>
      <c r="B131" s="206"/>
      <c r="C131" s="206"/>
      <c r="D131" s="206"/>
      <c r="E131" s="206"/>
      <c r="F131" s="206"/>
      <c r="G131" s="206"/>
      <c r="H131" s="206"/>
      <c r="I131" s="206"/>
      <c r="J131" s="206"/>
    </row>
    <row r="132" spans="1:10" ht="30.4" customHeight="1">
      <c r="A132" s="43">
        <v>6</v>
      </c>
      <c r="B132" s="207" t="s">
        <v>126</v>
      </c>
      <c r="C132" s="207"/>
      <c r="D132" s="207"/>
      <c r="E132" s="207"/>
      <c r="F132" s="207"/>
      <c r="G132" s="207"/>
      <c r="H132" s="207"/>
      <c r="I132" s="4" t="s">
        <v>56</v>
      </c>
      <c r="J132" s="74" t="s">
        <v>127</v>
      </c>
    </row>
    <row r="133" spans="1:10" ht="51" customHeight="1">
      <c r="A133" s="200" t="s">
        <v>128</v>
      </c>
      <c r="B133" s="200"/>
      <c r="C133" s="200"/>
      <c r="D133" s="200"/>
      <c r="E133" s="200"/>
      <c r="F133" s="200"/>
      <c r="G133" s="200"/>
      <c r="H133" s="200"/>
      <c r="I133" s="75" t="s">
        <v>77</v>
      </c>
      <c r="J133" s="76">
        <f>SUM(J32+J83+J93+J119+J127)</f>
        <v>0</v>
      </c>
    </row>
    <row r="134" spans="1:10" ht="17.100000000000001" customHeight="1">
      <c r="A134" s="77" t="s">
        <v>7</v>
      </c>
      <c r="B134" s="201" t="s">
        <v>129</v>
      </c>
      <c r="C134" s="201"/>
      <c r="D134" s="201"/>
      <c r="E134" s="201"/>
      <c r="F134" s="201"/>
      <c r="G134" s="201"/>
      <c r="H134" s="201"/>
      <c r="I134" s="78">
        <v>0.05</v>
      </c>
      <c r="J134" s="36">
        <f>ROUND(I134*J133,2)</f>
        <v>0</v>
      </c>
    </row>
    <row r="135" spans="1:10" ht="51" customHeight="1">
      <c r="A135" s="200" t="s">
        <v>130</v>
      </c>
      <c r="B135" s="200"/>
      <c r="C135" s="200"/>
      <c r="D135" s="200"/>
      <c r="E135" s="200"/>
      <c r="F135" s="200"/>
      <c r="G135" s="200"/>
      <c r="H135" s="200"/>
      <c r="I135" s="79" t="s">
        <v>77</v>
      </c>
      <c r="J135" s="76">
        <f>SUM(J32+J83+J93+J119+J127+J134)</f>
        <v>0</v>
      </c>
    </row>
    <row r="136" spans="1:10" ht="17.100000000000001" customHeight="1">
      <c r="A136" s="77" t="s">
        <v>9</v>
      </c>
      <c r="B136" s="201" t="s">
        <v>131</v>
      </c>
      <c r="C136" s="201"/>
      <c r="D136" s="201"/>
      <c r="E136" s="201"/>
      <c r="F136" s="201"/>
      <c r="G136" s="201"/>
      <c r="H136" s="201"/>
      <c r="I136" s="78">
        <v>0.1</v>
      </c>
      <c r="J136" s="36">
        <f>ROUND(I136*J135,2)</f>
        <v>0</v>
      </c>
    </row>
    <row r="137" spans="1:10" ht="51" customHeight="1">
      <c r="A137" s="200" t="s">
        <v>132</v>
      </c>
      <c r="B137" s="200"/>
      <c r="C137" s="200"/>
      <c r="D137" s="200"/>
      <c r="E137" s="200"/>
      <c r="F137" s="200"/>
      <c r="G137" s="200"/>
      <c r="H137" s="200"/>
      <c r="I137" s="79" t="s">
        <v>77</v>
      </c>
      <c r="J137" s="76">
        <f>SUM(J32+J83+J93+J119+J127+J134+J136)</f>
        <v>0</v>
      </c>
    </row>
    <row r="138" spans="1:10" ht="17.100000000000001" customHeight="1">
      <c r="A138" s="77" t="s">
        <v>12</v>
      </c>
      <c r="B138" s="201" t="s">
        <v>133</v>
      </c>
      <c r="C138" s="201"/>
      <c r="D138" s="201"/>
      <c r="E138" s="201"/>
      <c r="F138" s="201"/>
      <c r="G138" s="201"/>
      <c r="H138" s="201"/>
      <c r="I138" s="80" t="s">
        <v>77</v>
      </c>
      <c r="J138" s="81" t="s">
        <v>77</v>
      </c>
    </row>
    <row r="139" spans="1:10" ht="17.100000000000001" customHeight="1">
      <c r="A139" s="77"/>
      <c r="B139" s="202" t="s">
        <v>291</v>
      </c>
      <c r="C139" s="202"/>
      <c r="D139" s="202"/>
      <c r="E139" s="203" t="s">
        <v>134</v>
      </c>
      <c r="F139" s="203"/>
      <c r="G139" s="203"/>
      <c r="H139" s="203"/>
      <c r="I139" s="203"/>
      <c r="J139" s="203"/>
    </row>
    <row r="140" spans="1:10" ht="12.75">
      <c r="A140" s="15"/>
      <c r="B140" s="194" t="s">
        <v>135</v>
      </c>
      <c r="C140" s="194"/>
      <c r="D140" s="194"/>
      <c r="E140" s="194"/>
      <c r="F140" s="194"/>
      <c r="G140" s="194"/>
      <c r="H140" s="194"/>
      <c r="I140" s="80" t="s">
        <v>77</v>
      </c>
      <c r="J140" s="81" t="s">
        <v>77</v>
      </c>
    </row>
    <row r="141" spans="1:10" ht="12.75">
      <c r="A141" s="15"/>
      <c r="B141" s="194" t="s">
        <v>136</v>
      </c>
      <c r="C141" s="194"/>
      <c r="D141" s="194"/>
      <c r="E141" s="194"/>
      <c r="F141" s="194"/>
      <c r="G141" s="194"/>
      <c r="H141" s="194"/>
      <c r="I141" s="82">
        <v>7.5999999999999998E-2</v>
      </c>
      <c r="J141" s="36">
        <f>ROUND(($J$137/(1-$I$150))*I141,2)</f>
        <v>0</v>
      </c>
    </row>
    <row r="142" spans="1:10" ht="12.75">
      <c r="A142" s="15"/>
      <c r="B142" s="194" t="s">
        <v>137</v>
      </c>
      <c r="C142" s="194"/>
      <c r="D142" s="194"/>
      <c r="E142" s="194"/>
      <c r="F142" s="194"/>
      <c r="G142" s="194"/>
      <c r="H142" s="194"/>
      <c r="I142" s="82">
        <v>1.6500000000000001E-2</v>
      </c>
      <c r="J142" s="36">
        <f>ROUND(($J$137/(1-$I$150))*I142,2)</f>
        <v>0</v>
      </c>
    </row>
    <row r="143" spans="1:10" ht="19.5" customHeight="1">
      <c r="A143" s="15"/>
      <c r="B143" s="204" t="s">
        <v>138</v>
      </c>
      <c r="C143" s="204"/>
      <c r="D143" s="204"/>
      <c r="E143" s="204"/>
      <c r="F143" s="204"/>
      <c r="G143" s="204"/>
      <c r="H143" s="204"/>
      <c r="I143" s="82" t="s">
        <v>77</v>
      </c>
      <c r="J143" s="81" t="s">
        <v>77</v>
      </c>
    </row>
    <row r="144" spans="1:10" ht="17.25" customHeight="1">
      <c r="A144" s="15"/>
      <c r="B144" s="204" t="s">
        <v>139</v>
      </c>
      <c r="C144" s="204"/>
      <c r="D144" s="204"/>
      <c r="E144" s="204"/>
      <c r="F144" s="204"/>
      <c r="G144" s="204"/>
      <c r="H144" s="204"/>
      <c r="I144" s="82" t="s">
        <v>77</v>
      </c>
      <c r="J144" s="81" t="s">
        <v>77</v>
      </c>
    </row>
    <row r="145" spans="1:10" ht="14.65" customHeight="1">
      <c r="A145" s="15"/>
      <c r="B145" s="194" t="s">
        <v>140</v>
      </c>
      <c r="C145" s="194"/>
      <c r="D145" s="194"/>
      <c r="E145" s="194"/>
      <c r="F145" s="194"/>
      <c r="G145" s="194"/>
      <c r="H145" s="194"/>
      <c r="I145" s="82" t="s">
        <v>77</v>
      </c>
      <c r="J145" s="81" t="s">
        <v>77</v>
      </c>
    </row>
    <row r="146" spans="1:10" ht="12.75">
      <c r="A146" s="15"/>
      <c r="B146" s="194" t="s">
        <v>141</v>
      </c>
      <c r="C146" s="194"/>
      <c r="D146" s="194"/>
      <c r="E146" s="194"/>
      <c r="F146" s="194"/>
      <c r="G146" s="194"/>
      <c r="H146" s="194"/>
      <c r="I146" s="82" t="s">
        <v>77</v>
      </c>
      <c r="J146" s="81" t="s">
        <v>77</v>
      </c>
    </row>
    <row r="147" spans="1:10" ht="12.75">
      <c r="A147" s="15"/>
      <c r="B147" s="194" t="s">
        <v>142</v>
      </c>
      <c r="C147" s="194"/>
      <c r="D147" s="194"/>
      <c r="E147" s="194"/>
      <c r="F147" s="194"/>
      <c r="G147" s="194"/>
      <c r="H147" s="194"/>
      <c r="I147" s="82">
        <v>0.05</v>
      </c>
      <c r="J147" s="36">
        <f>ROUND(($J$137/(1-$I$150))*I147,2)</f>
        <v>0</v>
      </c>
    </row>
    <row r="148" spans="1:10" ht="12.75">
      <c r="A148" s="195" t="s">
        <v>51</v>
      </c>
      <c r="B148" s="195"/>
      <c r="C148" s="195"/>
      <c r="D148" s="195"/>
      <c r="E148" s="195"/>
      <c r="F148" s="195"/>
      <c r="G148" s="195"/>
      <c r="H148" s="195"/>
      <c r="I148" s="195"/>
      <c r="J148" s="26">
        <f>SUM(J134+J136+J141+J142+J147)</f>
        <v>0</v>
      </c>
    </row>
    <row r="149" spans="1:10" ht="12.75">
      <c r="A149" s="190"/>
      <c r="B149" s="190"/>
      <c r="C149" s="190"/>
      <c r="D149" s="190"/>
      <c r="E149" s="190"/>
      <c r="F149" s="190"/>
      <c r="G149" s="190"/>
      <c r="H149" s="190"/>
      <c r="I149" s="190"/>
      <c r="J149" s="190"/>
    </row>
    <row r="150" spans="1:10" ht="14.65" customHeight="1">
      <c r="A150" s="196" t="s">
        <v>143</v>
      </c>
      <c r="B150" s="196"/>
      <c r="C150" s="196"/>
      <c r="D150" s="196"/>
      <c r="E150" s="196"/>
      <c r="F150" s="196"/>
      <c r="G150" s="196"/>
      <c r="H150" s="196"/>
      <c r="I150" s="83">
        <f>SUM(I141:I147)</f>
        <v>0.14250000000000002</v>
      </c>
      <c r="J150" s="84">
        <f>SUM(J141:J147)</f>
        <v>0</v>
      </c>
    </row>
    <row r="151" spans="1:10" ht="14.65" customHeight="1">
      <c r="A151" s="197" t="s">
        <v>144</v>
      </c>
      <c r="B151" s="197"/>
      <c r="C151" s="197"/>
      <c r="D151" s="198" t="s">
        <v>145</v>
      </c>
      <c r="E151" s="198"/>
      <c r="F151" s="198"/>
      <c r="G151" s="198"/>
      <c r="H151" s="198"/>
      <c r="I151" s="198"/>
      <c r="J151" s="198"/>
    </row>
    <row r="152" spans="1:10">
      <c r="A152" s="197"/>
      <c r="B152" s="197"/>
      <c r="C152" s="197"/>
      <c r="D152" s="198" t="s">
        <v>146</v>
      </c>
      <c r="E152" s="198"/>
      <c r="F152" s="198"/>
      <c r="G152" s="198"/>
      <c r="H152" s="198"/>
      <c r="I152" s="198"/>
      <c r="J152" s="198"/>
    </row>
    <row r="153" spans="1:10">
      <c r="A153" s="197"/>
      <c r="B153" s="197"/>
      <c r="C153" s="197"/>
      <c r="D153" s="199" t="s">
        <v>147</v>
      </c>
      <c r="E153" s="199"/>
      <c r="F153" s="199"/>
      <c r="G153" s="199"/>
      <c r="H153" s="199"/>
      <c r="I153" s="199"/>
      <c r="J153" s="199"/>
    </row>
    <row r="154" spans="1:10" ht="12.75">
      <c r="A154" s="190"/>
      <c r="B154" s="190"/>
      <c r="C154" s="190"/>
      <c r="D154" s="190"/>
      <c r="E154" s="190"/>
      <c r="F154" s="190"/>
      <c r="G154" s="190"/>
      <c r="H154" s="190"/>
      <c r="I154" s="190"/>
      <c r="J154" s="190"/>
    </row>
    <row r="155" spans="1:10" ht="27.6" customHeight="1">
      <c r="A155" s="191" t="s">
        <v>148</v>
      </c>
      <c r="B155" s="191"/>
      <c r="C155" s="191"/>
      <c r="D155" s="191"/>
      <c r="E155" s="191"/>
      <c r="F155" s="191"/>
      <c r="G155" s="191"/>
      <c r="H155" s="191"/>
      <c r="I155" s="191"/>
      <c r="J155" s="191"/>
    </row>
    <row r="156" spans="1:10" ht="14.65" customHeight="1">
      <c r="A156" s="190"/>
      <c r="B156" s="190"/>
      <c r="C156" s="190"/>
      <c r="D156" s="190"/>
      <c r="E156" s="190"/>
      <c r="F156" s="190"/>
      <c r="G156" s="190"/>
      <c r="H156" s="190"/>
      <c r="I156" s="190"/>
      <c r="J156" s="190"/>
    </row>
    <row r="157" spans="1:10" ht="45.95" customHeight="1">
      <c r="A157" s="192" t="s">
        <v>149</v>
      </c>
      <c r="B157" s="192"/>
      <c r="C157" s="192"/>
      <c r="D157" s="192"/>
      <c r="E157" s="192"/>
      <c r="F157" s="192"/>
      <c r="G157" s="192"/>
      <c r="H157" s="192"/>
      <c r="I157" s="192"/>
      <c r="J157" s="192"/>
    </row>
    <row r="158" spans="1:10" ht="14.65" customHeight="1">
      <c r="A158" s="193" t="s">
        <v>150</v>
      </c>
      <c r="B158" s="193"/>
      <c r="C158" s="193"/>
      <c r="D158" s="193"/>
      <c r="E158" s="193"/>
      <c r="F158" s="193"/>
      <c r="G158" s="193"/>
      <c r="H158" s="193"/>
      <c r="I158" s="193"/>
      <c r="J158" s="6" t="s">
        <v>46</v>
      </c>
    </row>
    <row r="159" spans="1:10" ht="14.65" customHeight="1">
      <c r="A159" s="85" t="s">
        <v>7</v>
      </c>
      <c r="B159" s="183" t="s">
        <v>151</v>
      </c>
      <c r="C159" s="183"/>
      <c r="D159" s="183"/>
      <c r="E159" s="183"/>
      <c r="F159" s="183"/>
      <c r="G159" s="183"/>
      <c r="H159" s="183"/>
      <c r="I159" s="183"/>
      <c r="J159" s="86">
        <f>J32</f>
        <v>0</v>
      </c>
    </row>
    <row r="160" spans="1:10" ht="14.65" customHeight="1">
      <c r="A160" s="85" t="s">
        <v>9</v>
      </c>
      <c r="B160" s="183" t="s">
        <v>42</v>
      </c>
      <c r="C160" s="183"/>
      <c r="D160" s="183"/>
      <c r="E160" s="183"/>
      <c r="F160" s="183"/>
      <c r="G160" s="183"/>
      <c r="H160" s="183"/>
      <c r="I160" s="183"/>
      <c r="J160" s="86">
        <f>J83</f>
        <v>0</v>
      </c>
    </row>
    <row r="161" spans="1:24" ht="14.65" customHeight="1">
      <c r="A161" s="85" t="s">
        <v>12</v>
      </c>
      <c r="B161" s="183" t="s">
        <v>152</v>
      </c>
      <c r="C161" s="183"/>
      <c r="D161" s="183"/>
      <c r="E161" s="183"/>
      <c r="F161" s="183"/>
      <c r="G161" s="183"/>
      <c r="H161" s="183"/>
      <c r="I161" s="183"/>
      <c r="J161" s="86">
        <f>J93</f>
        <v>0</v>
      </c>
    </row>
    <row r="162" spans="1:24" ht="14.65" customHeight="1">
      <c r="A162" s="85" t="s">
        <v>14</v>
      </c>
      <c r="B162" s="183" t="s">
        <v>153</v>
      </c>
      <c r="C162" s="183"/>
      <c r="D162" s="183"/>
      <c r="E162" s="183"/>
      <c r="F162" s="183"/>
      <c r="G162" s="183"/>
      <c r="H162" s="183"/>
      <c r="I162" s="183"/>
      <c r="J162" s="86">
        <f>J119</f>
        <v>0</v>
      </c>
    </row>
    <row r="163" spans="1:24" ht="14.65" customHeight="1">
      <c r="A163" s="85" t="s">
        <v>64</v>
      </c>
      <c r="B163" s="183" t="s">
        <v>154</v>
      </c>
      <c r="C163" s="183"/>
      <c r="D163" s="183"/>
      <c r="E163" s="183"/>
      <c r="F163" s="183"/>
      <c r="G163" s="183"/>
      <c r="H163" s="183"/>
      <c r="I163" s="183"/>
      <c r="J163" s="86">
        <f>J127</f>
        <v>0</v>
      </c>
    </row>
    <row r="164" spans="1:24" ht="14.65" customHeight="1">
      <c r="A164" s="184" t="s">
        <v>155</v>
      </c>
      <c r="B164" s="184"/>
      <c r="C164" s="184"/>
      <c r="D164" s="184"/>
      <c r="E164" s="184"/>
      <c r="F164" s="184"/>
      <c r="G164" s="184"/>
      <c r="H164" s="184"/>
      <c r="I164" s="184"/>
      <c r="J164" s="87">
        <f>SUM(J159:J163)</f>
        <v>0</v>
      </c>
    </row>
    <row r="165" spans="1:24" ht="14.65" customHeight="1">
      <c r="A165" s="88" t="s">
        <v>66</v>
      </c>
      <c r="B165" s="185" t="s">
        <v>156</v>
      </c>
      <c r="C165" s="185"/>
      <c r="D165" s="185"/>
      <c r="E165" s="185"/>
      <c r="F165" s="185"/>
      <c r="G165" s="185"/>
      <c r="H165" s="185"/>
      <c r="I165" s="185"/>
      <c r="J165" s="89">
        <f>J148</f>
        <v>0</v>
      </c>
    </row>
    <row r="166" spans="1:24" ht="14.65" customHeight="1">
      <c r="A166" s="184" t="s">
        <v>157</v>
      </c>
      <c r="B166" s="184"/>
      <c r="C166" s="184"/>
      <c r="D166" s="184"/>
      <c r="E166" s="184"/>
      <c r="F166" s="184"/>
      <c r="G166" s="184"/>
      <c r="H166" s="184"/>
      <c r="I166" s="184"/>
      <c r="J166" s="87">
        <f>SUM(J164:J165)</f>
        <v>0</v>
      </c>
    </row>
    <row r="167" spans="1:24" ht="14.65" customHeight="1">
      <c r="A167" s="186"/>
      <c r="B167" s="186"/>
      <c r="C167" s="186"/>
      <c r="D167" s="186"/>
      <c r="E167" s="186"/>
      <c r="F167" s="186"/>
      <c r="G167" s="186"/>
      <c r="H167" s="186"/>
      <c r="I167" s="186"/>
      <c r="J167" s="186"/>
    </row>
    <row r="168" spans="1:24" ht="17.100000000000001" customHeight="1">
      <c r="A168" s="187"/>
      <c r="B168" s="187"/>
      <c r="C168" s="187"/>
      <c r="D168" s="187"/>
      <c r="E168" s="187"/>
      <c r="F168" s="187"/>
      <c r="G168" s="187"/>
      <c r="H168" s="187"/>
      <c r="I168" s="187"/>
      <c r="J168" s="187"/>
      <c r="K168" s="90"/>
      <c r="L168" s="91"/>
    </row>
    <row r="169" spans="1:24" ht="14.65" customHeight="1">
      <c r="A169" s="188"/>
      <c r="B169" s="188"/>
      <c r="C169" s="188"/>
      <c r="D169" s="188"/>
      <c r="E169" s="188"/>
      <c r="F169" s="188"/>
      <c r="G169" s="188"/>
      <c r="H169" s="188"/>
      <c r="I169" s="188"/>
      <c r="J169" s="188"/>
    </row>
    <row r="170" spans="1:24" ht="27.4" customHeight="1">
      <c r="A170" s="189" t="s">
        <v>158</v>
      </c>
      <c r="B170" s="189"/>
      <c r="C170" s="189"/>
      <c r="D170" s="189"/>
      <c r="E170" s="189"/>
      <c r="F170" s="189"/>
      <c r="G170" s="189"/>
      <c r="H170" s="189"/>
      <c r="I170" s="189"/>
      <c r="J170" s="189"/>
    </row>
    <row r="171" spans="1:24" ht="38.25" customHeight="1">
      <c r="A171" s="177" t="s">
        <v>159</v>
      </c>
      <c r="B171" s="177"/>
      <c r="C171" s="177" t="s">
        <v>160</v>
      </c>
      <c r="D171" s="177"/>
      <c r="E171" s="93" t="s">
        <v>161</v>
      </c>
      <c r="F171" s="177" t="s">
        <v>162</v>
      </c>
      <c r="G171" s="177"/>
      <c r="H171" s="177"/>
      <c r="I171" s="10" t="s">
        <v>163</v>
      </c>
      <c r="J171" s="10" t="s">
        <v>164</v>
      </c>
    </row>
    <row r="172" spans="1:24" ht="27.4" customHeight="1">
      <c r="A172" s="177" t="s">
        <v>165</v>
      </c>
      <c r="B172" s="177"/>
      <c r="C172" s="178">
        <f>J166</f>
        <v>0</v>
      </c>
      <c r="D172" s="178"/>
      <c r="E172" s="93">
        <v>2</v>
      </c>
      <c r="F172" s="178">
        <f>C172*E172</f>
        <v>0</v>
      </c>
      <c r="G172" s="178"/>
      <c r="H172" s="178"/>
      <c r="I172" s="93">
        <v>1</v>
      </c>
      <c r="J172" s="94">
        <f>F172*I172</f>
        <v>0</v>
      </c>
    </row>
    <row r="173" spans="1:24" ht="27.4" customHeight="1">
      <c r="A173" s="179" t="s">
        <v>166</v>
      </c>
      <c r="B173" s="179"/>
      <c r="C173" s="179"/>
      <c r="D173" s="179"/>
      <c r="E173" s="179"/>
      <c r="F173" s="179"/>
      <c r="G173" s="179"/>
      <c r="H173" s="179"/>
      <c r="I173" s="179"/>
      <c r="J173" s="92"/>
    </row>
    <row r="174" spans="1:24" ht="27.4" customHeight="1">
      <c r="A174" s="180" t="s">
        <v>167</v>
      </c>
      <c r="B174" s="180"/>
      <c r="C174" s="180"/>
      <c r="D174" s="180"/>
      <c r="E174" s="180"/>
      <c r="F174" s="180"/>
      <c r="G174" s="180"/>
      <c r="H174" s="180"/>
      <c r="I174" s="180"/>
      <c r="J174" s="180"/>
      <c r="K174" s="95"/>
      <c r="L174" s="95"/>
      <c r="M174" s="95"/>
      <c r="N174" s="95"/>
      <c r="O174" s="95"/>
      <c r="P174" s="95"/>
      <c r="Q174" s="95"/>
      <c r="R174" s="95"/>
      <c r="S174" s="95"/>
      <c r="T174" s="95"/>
      <c r="U174" s="95"/>
      <c r="V174" s="95"/>
      <c r="W174" s="95"/>
      <c r="X174" s="95"/>
    </row>
    <row r="175" spans="1:24" ht="27.4" customHeight="1">
      <c r="A175" s="181" t="s">
        <v>168</v>
      </c>
      <c r="B175" s="181"/>
      <c r="C175" s="181"/>
      <c r="D175" s="181"/>
      <c r="E175" s="181"/>
      <c r="F175" s="181"/>
      <c r="G175" s="181"/>
      <c r="H175" s="181"/>
      <c r="I175" s="181"/>
      <c r="J175" s="96" t="s">
        <v>84</v>
      </c>
      <c r="K175" s="97"/>
      <c r="L175" s="97"/>
      <c r="M175" s="97"/>
      <c r="N175" s="97"/>
      <c r="O175" s="97"/>
      <c r="P175" s="97"/>
      <c r="Q175" s="97"/>
      <c r="R175" s="97"/>
      <c r="S175" s="97"/>
      <c r="T175" s="97"/>
      <c r="U175" s="182"/>
      <c r="V175" s="182"/>
      <c r="W175" s="182"/>
      <c r="X175" s="182"/>
    </row>
    <row r="176" spans="1:24" ht="27.4" customHeight="1">
      <c r="A176" s="98" t="s">
        <v>7</v>
      </c>
      <c r="B176" s="174" t="s">
        <v>169</v>
      </c>
      <c r="C176" s="174"/>
      <c r="D176" s="174"/>
      <c r="E176" s="174"/>
      <c r="F176" s="174"/>
      <c r="G176" s="174"/>
      <c r="H176" s="174"/>
      <c r="I176" s="174"/>
      <c r="J176" s="99">
        <f>ROUND(J172,2)</f>
        <v>0</v>
      </c>
      <c r="K176" s="100"/>
      <c r="L176" s="100"/>
      <c r="M176" s="100"/>
      <c r="N176" s="100"/>
      <c r="O176" s="100"/>
      <c r="P176" s="100"/>
      <c r="Q176" s="100"/>
      <c r="R176" s="100"/>
      <c r="S176" s="100"/>
      <c r="T176" s="100"/>
      <c r="U176" s="175"/>
      <c r="V176" s="175"/>
      <c r="W176" s="175"/>
      <c r="X176" s="175"/>
    </row>
    <row r="177" spans="1:24" ht="27.4" customHeight="1">
      <c r="A177" s="98" t="s">
        <v>9</v>
      </c>
      <c r="B177" s="174" t="s">
        <v>170</v>
      </c>
      <c r="C177" s="174"/>
      <c r="D177" s="174"/>
      <c r="E177" s="174"/>
      <c r="F177" s="174"/>
      <c r="G177" s="174"/>
      <c r="H177" s="174"/>
      <c r="I177" s="174"/>
      <c r="J177" s="99">
        <f>ROUND(J172,2)</f>
        <v>0</v>
      </c>
      <c r="K177" s="100"/>
      <c r="L177" s="100"/>
      <c r="M177" s="100"/>
      <c r="N177" s="100"/>
      <c r="O177" s="100"/>
      <c r="P177" s="100"/>
      <c r="Q177" s="100"/>
      <c r="R177" s="100"/>
      <c r="S177" s="100"/>
      <c r="T177" s="100"/>
      <c r="U177" s="175"/>
      <c r="V177" s="175"/>
      <c r="W177" s="175"/>
      <c r="X177" s="175"/>
    </row>
    <row r="178" spans="1:24" ht="27.4" customHeight="1">
      <c r="A178" s="101" t="s">
        <v>12</v>
      </c>
      <c r="B178" s="176" t="s">
        <v>171</v>
      </c>
      <c r="C178" s="176"/>
      <c r="D178" s="176"/>
      <c r="E178" s="176"/>
      <c r="F178" s="176"/>
      <c r="G178" s="176"/>
      <c r="H178" s="176"/>
      <c r="I178" s="176"/>
      <c r="J178" s="102">
        <f>J177*12</f>
        <v>0</v>
      </c>
      <c r="K178" s="100"/>
      <c r="L178" s="100"/>
      <c r="M178" s="100"/>
      <c r="N178" s="100"/>
      <c r="O178" s="100"/>
      <c r="P178" s="100"/>
      <c r="Q178" s="100"/>
      <c r="R178" s="100"/>
      <c r="S178" s="100"/>
      <c r="T178" s="100"/>
      <c r="U178" s="175"/>
      <c r="V178" s="175"/>
      <c r="W178" s="175"/>
      <c r="X178" s="175"/>
    </row>
  </sheetData>
  <sheetProtection selectLockedCells="1" selectUnlockedCells="1"/>
  <mergeCells count="288">
    <mergeCell ref="A1:J1"/>
    <mergeCell ref="A2:J2"/>
    <mergeCell ref="A3:G3"/>
    <mergeCell ref="H3:J3"/>
    <mergeCell ref="A4:G4"/>
    <mergeCell ref="H4:J4"/>
    <mergeCell ref="A5:J5"/>
    <mergeCell ref="A6:J6"/>
    <mergeCell ref="B7:G7"/>
    <mergeCell ref="H7:J7"/>
    <mergeCell ref="B8:G8"/>
    <mergeCell ref="H8:J8"/>
    <mergeCell ref="B9:G9"/>
    <mergeCell ref="H9:J9"/>
    <mergeCell ref="B10:G10"/>
    <mergeCell ref="H10:J10"/>
    <mergeCell ref="A11:J11"/>
    <mergeCell ref="A12:F12"/>
    <mergeCell ref="G12:J12"/>
    <mergeCell ref="A13:F13"/>
    <mergeCell ref="G13:J13"/>
    <mergeCell ref="A14:J14"/>
    <mergeCell ref="A15:J15"/>
    <mergeCell ref="A16:J16"/>
    <mergeCell ref="A17:J17"/>
    <mergeCell ref="B18:G18"/>
    <mergeCell ref="H18:J18"/>
    <mergeCell ref="X18:AE18"/>
    <mergeCell ref="GJ18:GQ18"/>
    <mergeCell ref="AF18:AM18"/>
    <mergeCell ref="AN18:AU18"/>
    <mergeCell ref="AV18:BC18"/>
    <mergeCell ref="BD18:BK18"/>
    <mergeCell ref="BL18:BS18"/>
    <mergeCell ref="BT18:CA18"/>
    <mergeCell ref="CB18:CI18"/>
    <mergeCell ref="CJ18:CQ18"/>
    <mergeCell ref="CR18:CY18"/>
    <mergeCell ref="IN18:IU18"/>
    <mergeCell ref="B19:G19"/>
    <mergeCell ref="H19:J19"/>
    <mergeCell ref="B20:G20"/>
    <mergeCell ref="H20:J20"/>
    <mergeCell ref="B21:G21"/>
    <mergeCell ref="H21:J21"/>
    <mergeCell ref="GR18:GY18"/>
    <mergeCell ref="GZ18:HG18"/>
    <mergeCell ref="HH18:HO18"/>
    <mergeCell ref="CZ18:DG18"/>
    <mergeCell ref="DH18:DO18"/>
    <mergeCell ref="DP18:DW18"/>
    <mergeCell ref="DX18:EE18"/>
    <mergeCell ref="EF18:EM18"/>
    <mergeCell ref="EN18:EU18"/>
    <mergeCell ref="HP18:HW18"/>
    <mergeCell ref="HX18:IE18"/>
    <mergeCell ref="IF18:IM18"/>
    <mergeCell ref="EV18:FC18"/>
    <mergeCell ref="FD18:FK18"/>
    <mergeCell ref="FL18:FS18"/>
    <mergeCell ref="FT18:GA18"/>
    <mergeCell ref="GB18:GI18"/>
    <mergeCell ref="B22:G22"/>
    <mergeCell ref="H22:J22"/>
    <mergeCell ref="B23:G23"/>
    <mergeCell ref="H23:J23"/>
    <mergeCell ref="A24:J24"/>
    <mergeCell ref="A25:J25"/>
    <mergeCell ref="A26:J26"/>
    <mergeCell ref="A27:J27"/>
    <mergeCell ref="B28:G28"/>
    <mergeCell ref="H28:I28"/>
    <mergeCell ref="B29:I29"/>
    <mergeCell ref="B30:G30"/>
    <mergeCell ref="H30:I30"/>
    <mergeCell ref="B31:G31"/>
    <mergeCell ref="H31:I31"/>
    <mergeCell ref="A32:I32"/>
    <mergeCell ref="A33:J33"/>
    <mergeCell ref="A34:J34"/>
    <mergeCell ref="A35:J35"/>
    <mergeCell ref="A36:J36"/>
    <mergeCell ref="A37:J37"/>
    <mergeCell ref="B38:I38"/>
    <mergeCell ref="B39:H39"/>
    <mergeCell ref="B40:H40"/>
    <mergeCell ref="A41:H41"/>
    <mergeCell ref="B42:H42"/>
    <mergeCell ref="A43:H43"/>
    <mergeCell ref="S43:Y43"/>
    <mergeCell ref="AB43:AH43"/>
    <mergeCell ref="AK43:AQ43"/>
    <mergeCell ref="AT43:AZ43"/>
    <mergeCell ref="BC43:BI43"/>
    <mergeCell ref="BL43:BR43"/>
    <mergeCell ref="BU43:CA43"/>
    <mergeCell ref="CD43:CJ43"/>
    <mergeCell ref="CM43:CS43"/>
    <mergeCell ref="CV43:DB43"/>
    <mergeCell ref="DE43:DK43"/>
    <mergeCell ref="DN43:DT43"/>
    <mergeCell ref="DW43:EC43"/>
    <mergeCell ref="EF43:EL43"/>
    <mergeCell ref="EO43:EU43"/>
    <mergeCell ref="EX43:FD43"/>
    <mergeCell ref="FG43:FM43"/>
    <mergeCell ref="FP43:FV43"/>
    <mergeCell ref="FY43:GE43"/>
    <mergeCell ref="GH43:GN43"/>
    <mergeCell ref="GQ43:GW43"/>
    <mergeCell ref="GZ43:HF43"/>
    <mergeCell ref="HI43:HO43"/>
    <mergeCell ref="HR43:HX43"/>
    <mergeCell ref="IA43:IG43"/>
    <mergeCell ref="IJ43:IP43"/>
    <mergeCell ref="IS43:IU43"/>
    <mergeCell ref="A44:J44"/>
    <mergeCell ref="R44:Y44"/>
    <mergeCell ref="AA44:AH44"/>
    <mergeCell ref="AJ44:AQ44"/>
    <mergeCell ref="AS44:AZ44"/>
    <mergeCell ref="BB44:BI44"/>
    <mergeCell ref="BK44:BR44"/>
    <mergeCell ref="BT44:CA44"/>
    <mergeCell ref="CC44:CJ44"/>
    <mergeCell ref="CL44:CS44"/>
    <mergeCell ref="CU44:DB44"/>
    <mergeCell ref="GP44:GW44"/>
    <mergeCell ref="GY44:HF44"/>
    <mergeCell ref="DD44:DK44"/>
    <mergeCell ref="DM44:DT44"/>
    <mergeCell ref="DV44:EC44"/>
    <mergeCell ref="EE44:EL44"/>
    <mergeCell ref="EN44:EU44"/>
    <mergeCell ref="EW44:FD44"/>
    <mergeCell ref="HH44:HO44"/>
    <mergeCell ref="HQ44:HX44"/>
    <mergeCell ref="HZ44:IG44"/>
    <mergeCell ref="II44:IP44"/>
    <mergeCell ref="IR44:IU44"/>
    <mergeCell ref="A45:J45"/>
    <mergeCell ref="FF44:FM44"/>
    <mergeCell ref="FO44:FV44"/>
    <mergeCell ref="FX44:GE44"/>
    <mergeCell ref="GG44:GN44"/>
    <mergeCell ref="A46:J46"/>
    <mergeCell ref="A47:J47"/>
    <mergeCell ref="B48:H48"/>
    <mergeCell ref="B49:H49"/>
    <mergeCell ref="B50:H50"/>
    <mergeCell ref="B51:D51"/>
    <mergeCell ref="B52:H52"/>
    <mergeCell ref="B53:H53"/>
    <mergeCell ref="B54:H54"/>
    <mergeCell ref="B55:H55"/>
    <mergeCell ref="B56:H56"/>
    <mergeCell ref="A57:H57"/>
    <mergeCell ref="A58:J58"/>
    <mergeCell ref="A59:J59"/>
    <mergeCell ref="A60:J60"/>
    <mergeCell ref="A61:J61"/>
    <mergeCell ref="B62:I62"/>
    <mergeCell ref="B63:I63"/>
    <mergeCell ref="B64:H64"/>
    <mergeCell ref="B65:H65"/>
    <mergeCell ref="B66:H66"/>
    <mergeCell ref="B67:I67"/>
    <mergeCell ref="B68:H68"/>
    <mergeCell ref="B69:H69"/>
    <mergeCell ref="B70:I70"/>
    <mergeCell ref="B71:I71"/>
    <mergeCell ref="B72:I72"/>
    <mergeCell ref="B73:I73"/>
    <mergeCell ref="A74:I74"/>
    <mergeCell ref="A75:J75"/>
    <mergeCell ref="A78:J78"/>
    <mergeCell ref="B79:I79"/>
    <mergeCell ref="B80:H80"/>
    <mergeCell ref="B81:H81"/>
    <mergeCell ref="B82:I82"/>
    <mergeCell ref="A76:J76"/>
    <mergeCell ref="A77:J77"/>
    <mergeCell ref="A83:I83"/>
    <mergeCell ref="A84:J84"/>
    <mergeCell ref="A85:J85"/>
    <mergeCell ref="B86:I86"/>
    <mergeCell ref="B87:H87"/>
    <mergeCell ref="B88:H88"/>
    <mergeCell ref="B89:H89"/>
    <mergeCell ref="B90:H90"/>
    <mergeCell ref="B91:H91"/>
    <mergeCell ref="B92:H92"/>
    <mergeCell ref="A93:H93"/>
    <mergeCell ref="A94:J94"/>
    <mergeCell ref="A95:J95"/>
    <mergeCell ref="A96:J96"/>
    <mergeCell ref="A97:J97"/>
    <mergeCell ref="A98:J98"/>
    <mergeCell ref="B99:I99"/>
    <mergeCell ref="B100:H100"/>
    <mergeCell ref="B101:H101"/>
    <mergeCell ref="B102:H102"/>
    <mergeCell ref="B103:H103"/>
    <mergeCell ref="B104:H104"/>
    <mergeCell ref="B105:H105"/>
    <mergeCell ref="B106:H106"/>
    <mergeCell ref="A107:H107"/>
    <mergeCell ref="A108:J108"/>
    <mergeCell ref="A109:J109"/>
    <mergeCell ref="A110:J110"/>
    <mergeCell ref="B111:I111"/>
    <mergeCell ref="B112:H112"/>
    <mergeCell ref="A113:H113"/>
    <mergeCell ref="A114:J114"/>
    <mergeCell ref="A115:J115"/>
    <mergeCell ref="B116:I116"/>
    <mergeCell ref="B117:H117"/>
    <mergeCell ref="B118:H118"/>
    <mergeCell ref="A119:H119"/>
    <mergeCell ref="A120:J120"/>
    <mergeCell ref="A121:J121"/>
    <mergeCell ref="B122:I122"/>
    <mergeCell ref="B123:I123"/>
    <mergeCell ref="B124:I124"/>
    <mergeCell ref="B125:I125"/>
    <mergeCell ref="B126:I126"/>
    <mergeCell ref="A127:I127"/>
    <mergeCell ref="A128:J128"/>
    <mergeCell ref="A129:J129"/>
    <mergeCell ref="A130:J130"/>
    <mergeCell ref="A131:J131"/>
    <mergeCell ref="B132:H132"/>
    <mergeCell ref="A133:H133"/>
    <mergeCell ref="B134:H134"/>
    <mergeCell ref="A135:H135"/>
    <mergeCell ref="B136:H136"/>
    <mergeCell ref="A137:H137"/>
    <mergeCell ref="B138:H138"/>
    <mergeCell ref="B139:D139"/>
    <mergeCell ref="E139:J139"/>
    <mergeCell ref="B140:H140"/>
    <mergeCell ref="B141:H141"/>
    <mergeCell ref="B142:H142"/>
    <mergeCell ref="B143:H143"/>
    <mergeCell ref="B144:H144"/>
    <mergeCell ref="B145:H145"/>
    <mergeCell ref="B146:H146"/>
    <mergeCell ref="B147:H147"/>
    <mergeCell ref="A148:I148"/>
    <mergeCell ref="A149:J149"/>
    <mergeCell ref="A150:H150"/>
    <mergeCell ref="A151:C153"/>
    <mergeCell ref="D151:J151"/>
    <mergeCell ref="D152:J152"/>
    <mergeCell ref="D153:J153"/>
    <mergeCell ref="A154:J154"/>
    <mergeCell ref="A155:J155"/>
    <mergeCell ref="A156:J156"/>
    <mergeCell ref="A157:J157"/>
    <mergeCell ref="A158:I158"/>
    <mergeCell ref="B159:I159"/>
    <mergeCell ref="B160:I160"/>
    <mergeCell ref="B161:I161"/>
    <mergeCell ref="B162:I162"/>
    <mergeCell ref="B163:I163"/>
    <mergeCell ref="A164:I164"/>
    <mergeCell ref="B165:I165"/>
    <mergeCell ref="A166:I166"/>
    <mergeCell ref="A167:J167"/>
    <mergeCell ref="A168:J168"/>
    <mergeCell ref="A169:J169"/>
    <mergeCell ref="A170:J170"/>
    <mergeCell ref="A171:B171"/>
    <mergeCell ref="C171:D171"/>
    <mergeCell ref="F171:H171"/>
    <mergeCell ref="B177:I177"/>
    <mergeCell ref="U177:X177"/>
    <mergeCell ref="B178:I178"/>
    <mergeCell ref="U178:X178"/>
    <mergeCell ref="A172:B172"/>
    <mergeCell ref="C172:D172"/>
    <mergeCell ref="F172:H172"/>
    <mergeCell ref="A173:I173"/>
    <mergeCell ref="A174:J174"/>
    <mergeCell ref="A175:I175"/>
    <mergeCell ref="U175:X175"/>
    <mergeCell ref="B176:I176"/>
    <mergeCell ref="U176:X176"/>
  </mergeCells>
  <pageMargins left="0.78740157480314965" right="0.31496062992125984" top="0.43307086614173229" bottom="0.31496062992125984" header="0.51181102362204722" footer="0.51181102362204722"/>
  <pageSetup paperSize="9" scale="77" firstPageNumber="0" fitToHeight="0" orientation="portrait" r:id="rId1"/>
  <headerFooter alignWithMargins="0"/>
  <rowBreaks count="3" manualBreakCount="3">
    <brk id="46" max="9" man="1"/>
    <brk id="95" max="9" man="1"/>
    <brk id="130" max="9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U185"/>
  <sheetViews>
    <sheetView view="pageBreakPreview" zoomScale="90" zoomScaleNormal="80" zoomScaleSheetLayoutView="90" workbookViewId="0">
      <selection activeCell="H4" sqref="H4:J4"/>
    </sheetView>
  </sheetViews>
  <sheetFormatPr defaultColWidth="8.7109375" defaultRowHeight="12"/>
  <cols>
    <col min="1" max="1" width="14.85546875" style="1" customWidth="1"/>
    <col min="2" max="2" width="10.7109375" style="1" customWidth="1"/>
    <col min="3" max="3" width="12.85546875" style="1" customWidth="1"/>
    <col min="4" max="4" width="9.7109375" style="1" customWidth="1"/>
    <col min="5" max="5" width="15.140625" style="1" customWidth="1"/>
    <col min="6" max="6" width="10.85546875" style="1" customWidth="1"/>
    <col min="7" max="7" width="9.28515625" style="1" customWidth="1"/>
    <col min="8" max="8" width="7.5703125" style="1" customWidth="1"/>
    <col min="9" max="9" width="13.5703125" style="2" customWidth="1"/>
    <col min="10" max="10" width="16" style="1" customWidth="1"/>
    <col min="11" max="11" width="12.5703125" style="1" customWidth="1"/>
    <col min="12" max="12" width="6.28515625" style="1" customWidth="1"/>
    <col min="13" max="14" width="8.85546875" style="1" customWidth="1"/>
    <col min="15" max="16384" width="8.7109375" style="1"/>
  </cols>
  <sheetData>
    <row r="1" spans="1:11" ht="24.2" customHeight="1">
      <c r="A1" s="252" t="s">
        <v>318</v>
      </c>
      <c r="B1" s="252"/>
      <c r="C1" s="252"/>
      <c r="D1" s="252"/>
      <c r="E1" s="252"/>
      <c r="F1" s="252"/>
      <c r="G1" s="252"/>
      <c r="H1" s="252"/>
      <c r="I1" s="252"/>
      <c r="J1" s="252"/>
    </row>
    <row r="2" spans="1:11" ht="48" customHeight="1">
      <c r="A2" s="253" t="s">
        <v>0</v>
      </c>
      <c r="B2" s="253"/>
      <c r="C2" s="253"/>
      <c r="D2" s="253"/>
      <c r="E2" s="253"/>
      <c r="F2" s="253"/>
      <c r="G2" s="253"/>
      <c r="H2" s="253"/>
      <c r="I2" s="253"/>
      <c r="J2" s="253"/>
    </row>
    <row r="3" spans="1:11" ht="14.65" customHeight="1">
      <c r="A3" s="234" t="s">
        <v>1</v>
      </c>
      <c r="B3" s="234"/>
      <c r="C3" s="234"/>
      <c r="D3" s="234"/>
      <c r="E3" s="234"/>
      <c r="F3" s="234"/>
      <c r="G3" s="234"/>
      <c r="H3" s="236" t="s">
        <v>2</v>
      </c>
      <c r="I3" s="236"/>
      <c r="J3" s="236"/>
    </row>
    <row r="4" spans="1:11" ht="24.75" customHeight="1">
      <c r="A4" s="234" t="s">
        <v>3</v>
      </c>
      <c r="B4" s="234"/>
      <c r="C4" s="234"/>
      <c r="D4" s="234"/>
      <c r="E4" s="234"/>
      <c r="F4" s="234"/>
      <c r="G4" s="234"/>
      <c r="H4" s="254" t="s">
        <v>4</v>
      </c>
      <c r="I4" s="254"/>
      <c r="J4" s="254"/>
    </row>
    <row r="5" spans="1:11" ht="24" customHeight="1">
      <c r="A5" s="234" t="s">
        <v>172</v>
      </c>
      <c r="B5" s="234"/>
      <c r="C5" s="234"/>
      <c r="D5" s="234"/>
      <c r="E5" s="234"/>
      <c r="F5" s="234"/>
      <c r="G5" s="234"/>
      <c r="H5" s="234"/>
      <c r="I5" s="234"/>
      <c r="J5" s="234"/>
    </row>
    <row r="6" spans="1:11" ht="16.149999999999999" customHeight="1">
      <c r="A6" s="211" t="s">
        <v>6</v>
      </c>
      <c r="B6" s="211"/>
      <c r="C6" s="211"/>
      <c r="D6" s="211"/>
      <c r="E6" s="211"/>
      <c r="F6" s="211"/>
      <c r="G6" s="211"/>
      <c r="H6" s="211"/>
      <c r="I6" s="211"/>
      <c r="J6" s="211"/>
    </row>
    <row r="7" spans="1:11" ht="14.65" customHeight="1">
      <c r="A7" s="3" t="s">
        <v>7</v>
      </c>
      <c r="B7" s="234" t="s">
        <v>8</v>
      </c>
      <c r="C7" s="234"/>
      <c r="D7" s="234"/>
      <c r="E7" s="234"/>
      <c r="F7" s="234"/>
      <c r="G7" s="234"/>
      <c r="H7" s="255"/>
      <c r="I7" s="255"/>
      <c r="J7" s="255"/>
    </row>
    <row r="8" spans="1:11" ht="14.65" customHeight="1">
      <c r="A8" s="3" t="s">
        <v>9</v>
      </c>
      <c r="B8" s="234" t="s">
        <v>10</v>
      </c>
      <c r="C8" s="234"/>
      <c r="D8" s="234"/>
      <c r="E8" s="234"/>
      <c r="F8" s="234"/>
      <c r="G8" s="234"/>
      <c r="H8" s="248" t="s">
        <v>11</v>
      </c>
      <c r="I8" s="248"/>
      <c r="J8" s="248"/>
    </row>
    <row r="9" spans="1:11" ht="39" customHeight="1">
      <c r="A9" s="3" t="s">
        <v>12</v>
      </c>
      <c r="B9" s="234" t="s">
        <v>13</v>
      </c>
      <c r="C9" s="234"/>
      <c r="D9" s="234"/>
      <c r="E9" s="234"/>
      <c r="F9" s="234"/>
      <c r="G9" s="234"/>
      <c r="H9" s="249"/>
      <c r="I9" s="249"/>
      <c r="J9" s="249"/>
    </row>
    <row r="10" spans="1:11" ht="14.65" customHeight="1">
      <c r="A10" s="3" t="s">
        <v>14</v>
      </c>
      <c r="B10" s="234" t="s">
        <v>15</v>
      </c>
      <c r="C10" s="234"/>
      <c r="D10" s="234"/>
      <c r="E10" s="234"/>
      <c r="F10" s="234"/>
      <c r="G10" s="234"/>
      <c r="H10" s="236" t="s">
        <v>16</v>
      </c>
      <c r="I10" s="236"/>
      <c r="J10" s="236"/>
    </row>
    <row r="11" spans="1:11" ht="16.149999999999999" customHeight="1">
      <c r="A11" s="209" t="s">
        <v>17</v>
      </c>
      <c r="B11" s="209"/>
      <c r="C11" s="209"/>
      <c r="D11" s="209"/>
      <c r="E11" s="209"/>
      <c r="F11" s="209"/>
      <c r="G11" s="209"/>
      <c r="H11" s="209"/>
      <c r="I11" s="209"/>
      <c r="J11" s="209"/>
    </row>
    <row r="12" spans="1:11" ht="51" customHeight="1">
      <c r="A12" s="250" t="s">
        <v>18</v>
      </c>
      <c r="B12" s="250"/>
      <c r="C12" s="250"/>
      <c r="D12" s="250"/>
      <c r="E12" s="250"/>
      <c r="F12" s="250"/>
      <c r="G12" s="251" t="s">
        <v>19</v>
      </c>
      <c r="H12" s="251"/>
      <c r="I12" s="251"/>
      <c r="J12" s="251"/>
    </row>
    <row r="13" spans="1:11" ht="14.65" customHeight="1">
      <c r="A13" s="245" t="s">
        <v>20</v>
      </c>
      <c r="B13" s="245"/>
      <c r="C13" s="245"/>
      <c r="D13" s="245"/>
      <c r="E13" s="245"/>
      <c r="F13" s="245"/>
      <c r="G13" s="246" t="s">
        <v>21</v>
      </c>
      <c r="H13" s="246"/>
      <c r="I13" s="246"/>
      <c r="J13" s="246"/>
    </row>
    <row r="14" spans="1:11" ht="12.75">
      <c r="A14" s="190"/>
      <c r="B14" s="190"/>
      <c r="C14" s="190"/>
      <c r="D14" s="190"/>
      <c r="E14" s="190"/>
      <c r="F14" s="190"/>
      <c r="G14" s="190"/>
      <c r="H14" s="190"/>
      <c r="I14" s="190"/>
      <c r="J14" s="190"/>
      <c r="K14" s="7"/>
    </row>
    <row r="15" spans="1:11" ht="48.75" customHeight="1">
      <c r="A15" s="247" t="s">
        <v>22</v>
      </c>
      <c r="B15" s="247"/>
      <c r="C15" s="247"/>
      <c r="D15" s="247"/>
      <c r="E15" s="247"/>
      <c r="F15" s="247"/>
      <c r="G15" s="247"/>
      <c r="H15" s="247"/>
      <c r="I15" s="247"/>
      <c r="J15" s="247"/>
      <c r="K15" s="7"/>
    </row>
    <row r="16" spans="1:11" ht="12.75">
      <c r="A16" s="190"/>
      <c r="B16" s="190"/>
      <c r="C16" s="190"/>
      <c r="D16" s="190"/>
      <c r="E16" s="190"/>
      <c r="F16" s="190"/>
      <c r="G16" s="190"/>
      <c r="H16" s="190"/>
      <c r="I16" s="190"/>
      <c r="J16" s="190"/>
      <c r="K16" s="7"/>
    </row>
    <row r="17" spans="1:255" ht="16.149999999999999" customHeight="1">
      <c r="A17" s="211" t="s">
        <v>23</v>
      </c>
      <c r="B17" s="211"/>
      <c r="C17" s="211"/>
      <c r="D17" s="211"/>
      <c r="E17" s="211"/>
      <c r="F17" s="211"/>
      <c r="G17" s="211"/>
      <c r="H17" s="211"/>
      <c r="I17" s="211"/>
      <c r="J17" s="211"/>
      <c r="K17" s="7"/>
    </row>
    <row r="18" spans="1:255" s="8" customFormat="1" ht="16.149999999999999" customHeight="1">
      <c r="A18" s="3">
        <v>1</v>
      </c>
      <c r="B18" s="234" t="s">
        <v>24</v>
      </c>
      <c r="C18" s="234"/>
      <c r="D18" s="234"/>
      <c r="E18" s="234"/>
      <c r="F18" s="234"/>
      <c r="G18" s="234"/>
      <c r="H18" s="243" t="s">
        <v>173</v>
      </c>
      <c r="I18" s="243"/>
      <c r="J18" s="243"/>
      <c r="X18" s="242"/>
      <c r="Y18" s="242"/>
      <c r="Z18" s="242"/>
      <c r="AA18" s="242"/>
      <c r="AB18" s="242"/>
      <c r="AC18" s="242"/>
      <c r="AD18" s="242"/>
      <c r="AE18" s="242"/>
      <c r="AF18" s="242"/>
      <c r="AG18" s="242"/>
      <c r="AH18" s="242"/>
      <c r="AI18" s="242"/>
      <c r="AJ18" s="242"/>
      <c r="AK18" s="242"/>
      <c r="AL18" s="242"/>
      <c r="AM18" s="242"/>
      <c r="AN18" s="242"/>
      <c r="AO18" s="242"/>
      <c r="AP18" s="242"/>
      <c r="AQ18" s="242"/>
      <c r="AR18" s="242"/>
      <c r="AS18" s="242"/>
      <c r="AT18" s="242"/>
      <c r="AU18" s="242"/>
      <c r="AV18" s="242"/>
      <c r="AW18" s="242"/>
      <c r="AX18" s="242"/>
      <c r="AY18" s="242"/>
      <c r="AZ18" s="242"/>
      <c r="BA18" s="242"/>
      <c r="BB18" s="242"/>
      <c r="BC18" s="242"/>
      <c r="BD18" s="242"/>
      <c r="BE18" s="242"/>
      <c r="BF18" s="242"/>
      <c r="BG18" s="242"/>
      <c r="BH18" s="242"/>
      <c r="BI18" s="242"/>
      <c r="BJ18" s="242"/>
      <c r="BK18" s="242"/>
      <c r="BL18" s="242"/>
      <c r="BM18" s="242"/>
      <c r="BN18" s="242"/>
      <c r="BO18" s="242"/>
      <c r="BP18" s="242"/>
      <c r="BQ18" s="242"/>
      <c r="BR18" s="242"/>
      <c r="BS18" s="242"/>
      <c r="BT18" s="242"/>
      <c r="BU18" s="242"/>
      <c r="BV18" s="242"/>
      <c r="BW18" s="242"/>
      <c r="BX18" s="242"/>
      <c r="BY18" s="242"/>
      <c r="BZ18" s="242"/>
      <c r="CA18" s="242"/>
      <c r="CB18" s="242"/>
      <c r="CC18" s="242"/>
      <c r="CD18" s="242"/>
      <c r="CE18" s="242"/>
      <c r="CF18" s="242"/>
      <c r="CG18" s="242"/>
      <c r="CH18" s="242"/>
      <c r="CI18" s="242"/>
      <c r="CJ18" s="242"/>
      <c r="CK18" s="242"/>
      <c r="CL18" s="242"/>
      <c r="CM18" s="242"/>
      <c r="CN18" s="242"/>
      <c r="CO18" s="242"/>
      <c r="CP18" s="242"/>
      <c r="CQ18" s="242"/>
      <c r="CR18" s="242"/>
      <c r="CS18" s="242"/>
      <c r="CT18" s="242"/>
      <c r="CU18" s="242"/>
      <c r="CV18" s="242"/>
      <c r="CW18" s="242"/>
      <c r="CX18" s="242"/>
      <c r="CY18" s="242"/>
      <c r="CZ18" s="242"/>
      <c r="DA18" s="242"/>
      <c r="DB18" s="242"/>
      <c r="DC18" s="242"/>
      <c r="DD18" s="242"/>
      <c r="DE18" s="242"/>
      <c r="DF18" s="242"/>
      <c r="DG18" s="242"/>
      <c r="DH18" s="242"/>
      <c r="DI18" s="242"/>
      <c r="DJ18" s="242"/>
      <c r="DK18" s="242"/>
      <c r="DL18" s="242"/>
      <c r="DM18" s="242"/>
      <c r="DN18" s="242"/>
      <c r="DO18" s="242"/>
      <c r="DP18" s="242"/>
      <c r="DQ18" s="242"/>
      <c r="DR18" s="242"/>
      <c r="DS18" s="242"/>
      <c r="DT18" s="242"/>
      <c r="DU18" s="242"/>
      <c r="DV18" s="242"/>
      <c r="DW18" s="242"/>
      <c r="DX18" s="242"/>
      <c r="DY18" s="242"/>
      <c r="DZ18" s="242"/>
      <c r="EA18" s="242"/>
      <c r="EB18" s="242"/>
      <c r="EC18" s="242"/>
      <c r="ED18" s="242"/>
      <c r="EE18" s="242"/>
      <c r="EF18" s="242"/>
      <c r="EG18" s="242"/>
      <c r="EH18" s="242"/>
      <c r="EI18" s="242"/>
      <c r="EJ18" s="242"/>
      <c r="EK18" s="242"/>
      <c r="EL18" s="242"/>
      <c r="EM18" s="242"/>
      <c r="EN18" s="242"/>
      <c r="EO18" s="242"/>
      <c r="EP18" s="242"/>
      <c r="EQ18" s="242"/>
      <c r="ER18" s="242"/>
      <c r="ES18" s="242"/>
      <c r="ET18" s="242"/>
      <c r="EU18" s="242"/>
      <c r="EV18" s="242"/>
      <c r="EW18" s="242"/>
      <c r="EX18" s="242"/>
      <c r="EY18" s="242"/>
      <c r="EZ18" s="242"/>
      <c r="FA18" s="242"/>
      <c r="FB18" s="242"/>
      <c r="FC18" s="242"/>
      <c r="FD18" s="242"/>
      <c r="FE18" s="242"/>
      <c r="FF18" s="242"/>
      <c r="FG18" s="242"/>
      <c r="FH18" s="242"/>
      <c r="FI18" s="242"/>
      <c r="FJ18" s="242"/>
      <c r="FK18" s="242"/>
      <c r="FL18" s="242"/>
      <c r="FM18" s="242"/>
      <c r="FN18" s="242"/>
      <c r="FO18" s="242"/>
      <c r="FP18" s="242"/>
      <c r="FQ18" s="242"/>
      <c r="FR18" s="242"/>
      <c r="FS18" s="242"/>
      <c r="FT18" s="242"/>
      <c r="FU18" s="242"/>
      <c r="FV18" s="242"/>
      <c r="FW18" s="242"/>
      <c r="FX18" s="242"/>
      <c r="FY18" s="242"/>
      <c r="FZ18" s="242"/>
      <c r="GA18" s="242"/>
      <c r="GB18" s="242"/>
      <c r="GC18" s="242"/>
      <c r="GD18" s="242"/>
      <c r="GE18" s="242"/>
      <c r="GF18" s="242"/>
      <c r="GG18" s="242"/>
      <c r="GH18" s="242"/>
      <c r="GI18" s="242"/>
      <c r="GJ18" s="242"/>
      <c r="GK18" s="242"/>
      <c r="GL18" s="242"/>
      <c r="GM18" s="242"/>
      <c r="GN18" s="242"/>
      <c r="GO18" s="242"/>
      <c r="GP18" s="242"/>
      <c r="GQ18" s="242"/>
      <c r="GR18" s="242"/>
      <c r="GS18" s="242"/>
      <c r="GT18" s="242"/>
      <c r="GU18" s="242"/>
      <c r="GV18" s="242"/>
      <c r="GW18" s="242"/>
      <c r="GX18" s="242"/>
      <c r="GY18" s="242"/>
      <c r="GZ18" s="242"/>
      <c r="HA18" s="242"/>
      <c r="HB18" s="242"/>
      <c r="HC18" s="242"/>
      <c r="HD18" s="242"/>
      <c r="HE18" s="242"/>
      <c r="HF18" s="242"/>
      <c r="HG18" s="242"/>
      <c r="HH18" s="242"/>
      <c r="HI18" s="242"/>
      <c r="HJ18" s="242"/>
      <c r="HK18" s="242"/>
      <c r="HL18" s="242"/>
      <c r="HM18" s="242"/>
      <c r="HN18" s="242"/>
      <c r="HO18" s="242"/>
      <c r="HP18" s="242"/>
      <c r="HQ18" s="242"/>
      <c r="HR18" s="242"/>
      <c r="HS18" s="242"/>
      <c r="HT18" s="242"/>
      <c r="HU18" s="242"/>
      <c r="HV18" s="242"/>
      <c r="HW18" s="242"/>
      <c r="HX18" s="242"/>
      <c r="HY18" s="242"/>
      <c r="HZ18" s="242"/>
      <c r="IA18" s="242"/>
      <c r="IB18" s="242"/>
      <c r="IC18" s="242"/>
      <c r="ID18" s="242"/>
      <c r="IE18" s="242"/>
      <c r="IF18" s="242"/>
      <c r="IG18" s="242"/>
      <c r="IH18" s="242"/>
      <c r="II18" s="242"/>
      <c r="IJ18" s="242"/>
      <c r="IK18" s="242"/>
      <c r="IL18" s="242"/>
      <c r="IM18" s="242"/>
      <c r="IN18" s="242"/>
      <c r="IO18" s="242"/>
      <c r="IP18" s="242"/>
      <c r="IQ18" s="242"/>
      <c r="IR18" s="242"/>
      <c r="IS18" s="242"/>
      <c r="IT18" s="242"/>
      <c r="IU18" s="242"/>
    </row>
    <row r="19" spans="1:255" ht="16.149999999999999" customHeight="1">
      <c r="A19" s="3">
        <v>2</v>
      </c>
      <c r="B19" s="234" t="s">
        <v>26</v>
      </c>
      <c r="C19" s="234"/>
      <c r="D19" s="234"/>
      <c r="E19" s="234"/>
      <c r="F19" s="234"/>
      <c r="G19" s="234"/>
      <c r="H19" s="243" t="s">
        <v>27</v>
      </c>
      <c r="I19" s="243"/>
      <c r="J19" s="243"/>
    </row>
    <row r="20" spans="1:255" ht="23.65" customHeight="1">
      <c r="A20" s="3">
        <v>3</v>
      </c>
      <c r="B20" s="234" t="s">
        <v>28</v>
      </c>
      <c r="C20" s="234"/>
      <c r="D20" s="234"/>
      <c r="E20" s="234"/>
      <c r="F20" s="234"/>
      <c r="G20" s="234"/>
      <c r="H20" s="244"/>
      <c r="I20" s="244"/>
      <c r="J20" s="244"/>
    </row>
    <row r="21" spans="1:255" ht="16.149999999999999" customHeight="1">
      <c r="A21" s="3">
        <v>4</v>
      </c>
      <c r="B21" s="234" t="s">
        <v>29</v>
      </c>
      <c r="C21" s="234"/>
      <c r="D21" s="234"/>
      <c r="E21" s="234"/>
      <c r="F21" s="234"/>
      <c r="G21" s="234"/>
      <c r="H21" s="243"/>
      <c r="I21" s="243"/>
      <c r="J21" s="243"/>
    </row>
    <row r="22" spans="1:255" ht="16.149999999999999" customHeight="1">
      <c r="A22" s="3">
        <v>5</v>
      </c>
      <c r="B22" s="234" t="s">
        <v>30</v>
      </c>
      <c r="C22" s="234"/>
      <c r="D22" s="234"/>
      <c r="E22" s="234"/>
      <c r="F22" s="234"/>
      <c r="G22" s="234"/>
      <c r="H22" s="238"/>
      <c r="I22" s="238"/>
      <c r="J22" s="238"/>
    </row>
    <row r="23" spans="1:255" ht="16.149999999999999" customHeight="1">
      <c r="A23" s="3">
        <v>6</v>
      </c>
      <c r="B23" s="234" t="s">
        <v>31</v>
      </c>
      <c r="C23" s="234"/>
      <c r="D23" s="234"/>
      <c r="E23" s="234"/>
      <c r="F23" s="234"/>
      <c r="G23" s="234"/>
      <c r="H23" s="239"/>
      <c r="I23" s="239"/>
      <c r="J23" s="239"/>
    </row>
    <row r="24" spans="1:255" ht="12.75">
      <c r="A24" s="190"/>
      <c r="B24" s="190"/>
      <c r="C24" s="190"/>
      <c r="D24" s="190"/>
      <c r="E24" s="190"/>
      <c r="F24" s="190"/>
      <c r="G24" s="190"/>
      <c r="H24" s="190"/>
      <c r="I24" s="190"/>
      <c r="J24" s="190"/>
    </row>
    <row r="25" spans="1:255" ht="27.6" customHeight="1">
      <c r="A25" s="214" t="s">
        <v>32</v>
      </c>
      <c r="B25" s="214"/>
      <c r="C25" s="214"/>
      <c r="D25" s="214"/>
      <c r="E25" s="214"/>
      <c r="F25" s="214"/>
      <c r="G25" s="214"/>
      <c r="H25" s="214"/>
      <c r="I25" s="214"/>
      <c r="J25" s="214"/>
    </row>
    <row r="26" spans="1:255" ht="12.75">
      <c r="A26" s="190"/>
      <c r="B26" s="190"/>
      <c r="C26" s="190"/>
      <c r="D26" s="190"/>
      <c r="E26" s="190"/>
      <c r="F26" s="190"/>
      <c r="G26" s="190"/>
      <c r="H26" s="190"/>
      <c r="I26" s="190"/>
      <c r="J26" s="190"/>
    </row>
    <row r="27" spans="1:255" ht="20.65" customHeight="1">
      <c r="A27" s="240" t="s">
        <v>33</v>
      </c>
      <c r="B27" s="240"/>
      <c r="C27" s="240"/>
      <c r="D27" s="240"/>
      <c r="E27" s="240"/>
      <c r="F27" s="240"/>
      <c r="G27" s="240"/>
      <c r="H27" s="240"/>
      <c r="I27" s="240"/>
      <c r="J27" s="240"/>
    </row>
    <row r="28" spans="1:255" ht="30.4" customHeight="1">
      <c r="A28" s="9">
        <v>1</v>
      </c>
      <c r="B28" s="241" t="s">
        <v>34</v>
      </c>
      <c r="C28" s="241"/>
      <c r="D28" s="241"/>
      <c r="E28" s="241"/>
      <c r="F28" s="241"/>
      <c r="G28" s="241"/>
      <c r="H28" s="211" t="s">
        <v>35</v>
      </c>
      <c r="I28" s="211"/>
      <c r="J28" s="9" t="s">
        <v>36</v>
      </c>
    </row>
    <row r="29" spans="1:255" s="12" customFormat="1" ht="14.85" customHeight="1">
      <c r="A29" s="3" t="s">
        <v>7</v>
      </c>
      <c r="B29" s="264" t="s">
        <v>321</v>
      </c>
      <c r="C29" s="264"/>
      <c r="D29" s="264"/>
      <c r="E29" s="264"/>
      <c r="F29" s="264"/>
      <c r="G29" s="264"/>
      <c r="H29" s="264"/>
      <c r="I29" s="264"/>
      <c r="J29" s="11"/>
    </row>
    <row r="30" spans="1:255" ht="14.85" customHeight="1">
      <c r="A30" s="3" t="s">
        <v>9</v>
      </c>
      <c r="B30" s="264" t="s">
        <v>174</v>
      </c>
      <c r="C30" s="264"/>
      <c r="D30" s="264"/>
      <c r="E30" s="264"/>
      <c r="F30" s="264"/>
      <c r="G30" s="264"/>
      <c r="H30" s="264"/>
      <c r="I30" s="264"/>
      <c r="J30" s="11">
        <f>J29*0.3</f>
        <v>0</v>
      </c>
    </row>
    <row r="31" spans="1:255" ht="14.85" customHeight="1">
      <c r="A31" s="3" t="s">
        <v>12</v>
      </c>
      <c r="B31" s="264" t="s">
        <v>175</v>
      </c>
      <c r="C31" s="264"/>
      <c r="D31" s="264"/>
      <c r="E31" s="264"/>
      <c r="F31" s="264"/>
      <c r="G31" s="264"/>
      <c r="H31" s="264"/>
      <c r="I31" s="264"/>
      <c r="J31" s="11">
        <f>((J29+J30)/220)*0.2*7*15</f>
        <v>0</v>
      </c>
    </row>
    <row r="32" spans="1:255" ht="14.85" customHeight="1">
      <c r="A32" s="3" t="s">
        <v>14</v>
      </c>
      <c r="B32" s="264" t="s">
        <v>176</v>
      </c>
      <c r="C32" s="264"/>
      <c r="D32" s="264"/>
      <c r="E32" s="264"/>
      <c r="F32" s="264"/>
      <c r="G32" s="264"/>
      <c r="H32" s="264"/>
      <c r="I32" s="264"/>
      <c r="J32" s="11">
        <f>((J29+J30)/220)*0.2*1*15</f>
        <v>0</v>
      </c>
    </row>
    <row r="33" spans="1:255" ht="14.85" customHeight="1">
      <c r="A33" s="3" t="s">
        <v>64</v>
      </c>
      <c r="B33" s="264" t="s">
        <v>39</v>
      </c>
      <c r="C33" s="264"/>
      <c r="D33" s="264"/>
      <c r="E33" s="264"/>
      <c r="F33" s="264"/>
      <c r="G33" s="264"/>
      <c r="H33" s="264"/>
      <c r="I33" s="264"/>
      <c r="J33" s="11"/>
    </row>
    <row r="34" spans="1:255" ht="15.75" customHeight="1">
      <c r="A34" s="208" t="s">
        <v>40</v>
      </c>
      <c r="B34" s="208"/>
      <c r="C34" s="208"/>
      <c r="D34" s="208"/>
      <c r="E34" s="208"/>
      <c r="F34" s="208"/>
      <c r="G34" s="208"/>
      <c r="H34" s="208"/>
      <c r="I34" s="208"/>
      <c r="J34" s="13">
        <f>SUM(J29:J33)</f>
        <v>0</v>
      </c>
    </row>
    <row r="35" spans="1:255" ht="12.75">
      <c r="A35" s="190"/>
      <c r="B35" s="190"/>
      <c r="C35" s="190"/>
      <c r="D35" s="190"/>
      <c r="E35" s="190"/>
      <c r="F35" s="190"/>
      <c r="G35" s="190"/>
      <c r="H35" s="190"/>
      <c r="I35" s="190"/>
      <c r="J35" s="190"/>
    </row>
    <row r="36" spans="1:255" ht="23.65" customHeight="1">
      <c r="A36" s="237" t="s">
        <v>41</v>
      </c>
      <c r="B36" s="237"/>
      <c r="C36" s="237"/>
      <c r="D36" s="237"/>
      <c r="E36" s="237"/>
      <c r="F36" s="237"/>
      <c r="G36" s="237"/>
      <c r="H36" s="237"/>
      <c r="I36" s="237"/>
      <c r="J36" s="237"/>
    </row>
    <row r="37" spans="1:255" ht="12.75">
      <c r="A37" s="190"/>
      <c r="B37" s="190"/>
      <c r="C37" s="190"/>
      <c r="D37" s="190"/>
      <c r="E37" s="190"/>
      <c r="F37" s="190"/>
      <c r="G37" s="190"/>
      <c r="H37" s="190"/>
      <c r="I37" s="190"/>
      <c r="J37" s="190"/>
    </row>
    <row r="38" spans="1:255" ht="16.149999999999999" customHeight="1">
      <c r="A38" s="228" t="s">
        <v>42</v>
      </c>
      <c r="B38" s="228"/>
      <c r="C38" s="228"/>
      <c r="D38" s="228"/>
      <c r="E38" s="228"/>
      <c r="F38" s="228"/>
      <c r="G38" s="228"/>
      <c r="H38" s="228"/>
      <c r="I38" s="228"/>
      <c r="J38" s="228"/>
    </row>
    <row r="39" spans="1:255" ht="15">
      <c r="A39" s="229" t="s">
        <v>43</v>
      </c>
      <c r="B39" s="229"/>
      <c r="C39" s="229"/>
      <c r="D39" s="229"/>
      <c r="E39" s="229"/>
      <c r="F39" s="229"/>
      <c r="G39" s="229"/>
      <c r="H39" s="229"/>
      <c r="I39" s="229"/>
      <c r="J39" s="229"/>
    </row>
    <row r="40" spans="1:255" ht="15">
      <c r="A40" s="14" t="s">
        <v>44</v>
      </c>
      <c r="B40" s="230" t="s">
        <v>45</v>
      </c>
      <c r="C40" s="230"/>
      <c r="D40" s="230"/>
      <c r="E40" s="230"/>
      <c r="F40" s="230"/>
      <c r="G40" s="230"/>
      <c r="H40" s="230"/>
      <c r="I40" s="230"/>
      <c r="J40" s="5" t="s">
        <v>46</v>
      </c>
    </row>
    <row r="41" spans="1:255" ht="21.75" customHeight="1">
      <c r="A41" s="15" t="s">
        <v>7</v>
      </c>
      <c r="B41" s="204" t="s">
        <v>47</v>
      </c>
      <c r="C41" s="204"/>
      <c r="D41" s="204"/>
      <c r="E41" s="204"/>
      <c r="F41" s="204"/>
      <c r="G41" s="204"/>
      <c r="H41" s="204"/>
      <c r="I41" s="17">
        <v>8.3330000000000001E-2</v>
      </c>
      <c r="J41" s="18">
        <f>ROUND($J$34/12,2)</f>
        <v>0</v>
      </c>
    </row>
    <row r="42" spans="1:255" ht="16.5" customHeight="1">
      <c r="A42" s="15" t="s">
        <v>9</v>
      </c>
      <c r="B42" s="204" t="s">
        <v>48</v>
      </c>
      <c r="C42" s="204"/>
      <c r="D42" s="204"/>
      <c r="E42" s="204"/>
      <c r="F42" s="204"/>
      <c r="G42" s="204"/>
      <c r="H42" s="204"/>
      <c r="I42" s="17">
        <v>0.1111</v>
      </c>
      <c r="J42" s="18">
        <f>ROUND(($J$34*I42),2)</f>
        <v>0</v>
      </c>
      <c r="K42" s="19"/>
    </row>
    <row r="43" spans="1:255" ht="12.75">
      <c r="A43" s="231" t="s">
        <v>49</v>
      </c>
      <c r="B43" s="231"/>
      <c r="C43" s="231"/>
      <c r="D43" s="231"/>
      <c r="E43" s="231"/>
      <c r="F43" s="231"/>
      <c r="G43" s="231"/>
      <c r="H43" s="231"/>
      <c r="I43" s="20">
        <f>I41+I42</f>
        <v>0.19442999999999999</v>
      </c>
      <c r="J43" s="21">
        <f>SUM(J41+J42)</f>
        <v>0</v>
      </c>
    </row>
    <row r="44" spans="1:255" ht="12.75">
      <c r="A44" s="22" t="s">
        <v>12</v>
      </c>
      <c r="B44" s="210" t="s">
        <v>50</v>
      </c>
      <c r="C44" s="210"/>
      <c r="D44" s="210"/>
      <c r="E44" s="210"/>
      <c r="F44" s="210"/>
      <c r="G44" s="210"/>
      <c r="H44" s="210"/>
      <c r="I44" s="23">
        <f>I43*I59</f>
        <v>7.1550240000000001E-2</v>
      </c>
      <c r="J44" s="24">
        <f>ROUND(I59*J43,2)</f>
        <v>0</v>
      </c>
    </row>
    <row r="45" spans="1:255" s="27" customFormat="1" ht="14.65" customHeight="1">
      <c r="A45" s="232" t="s">
        <v>51</v>
      </c>
      <c r="B45" s="232"/>
      <c r="C45" s="232"/>
      <c r="D45" s="232"/>
      <c r="E45" s="232"/>
      <c r="F45" s="232"/>
      <c r="G45" s="232"/>
      <c r="H45" s="232"/>
      <c r="I45" s="25">
        <f>I43+I44</f>
        <v>0.26598023999999998</v>
      </c>
      <c r="J45" s="26">
        <f>SUM(J43:J44)</f>
        <v>0</v>
      </c>
      <c r="Q45" s="28"/>
      <c r="R45" s="29"/>
      <c r="S45" s="226"/>
      <c r="T45" s="226"/>
      <c r="U45" s="226"/>
      <c r="V45" s="226"/>
      <c r="W45" s="226"/>
      <c r="X45" s="226"/>
      <c r="Y45" s="226"/>
      <c r="Z45" s="28"/>
      <c r="AA45" s="29"/>
      <c r="AB45" s="226"/>
      <c r="AC45" s="226"/>
      <c r="AD45" s="226"/>
      <c r="AE45" s="226"/>
      <c r="AF45" s="226"/>
      <c r="AG45" s="226"/>
      <c r="AH45" s="226"/>
      <c r="AI45" s="28"/>
      <c r="AJ45" s="29"/>
      <c r="AK45" s="226"/>
      <c r="AL45" s="226"/>
      <c r="AM45" s="226"/>
      <c r="AN45" s="226"/>
      <c r="AO45" s="226"/>
      <c r="AP45" s="226"/>
      <c r="AQ45" s="226"/>
      <c r="AR45" s="28"/>
      <c r="AS45" s="29"/>
      <c r="AT45" s="226"/>
      <c r="AU45" s="226"/>
      <c r="AV45" s="226"/>
      <c r="AW45" s="226"/>
      <c r="AX45" s="226"/>
      <c r="AY45" s="226"/>
      <c r="AZ45" s="226"/>
      <c r="BA45" s="28"/>
      <c r="BB45" s="29"/>
      <c r="BC45" s="226"/>
      <c r="BD45" s="226"/>
      <c r="BE45" s="226"/>
      <c r="BF45" s="226"/>
      <c r="BG45" s="226"/>
      <c r="BH45" s="226"/>
      <c r="BI45" s="226"/>
      <c r="BJ45" s="28"/>
      <c r="BK45" s="29"/>
      <c r="BL45" s="226"/>
      <c r="BM45" s="226"/>
      <c r="BN45" s="226"/>
      <c r="BO45" s="226"/>
      <c r="BP45" s="226"/>
      <c r="BQ45" s="226"/>
      <c r="BR45" s="226"/>
      <c r="BS45" s="28"/>
      <c r="BT45" s="29"/>
      <c r="BU45" s="226"/>
      <c r="BV45" s="226"/>
      <c r="BW45" s="226"/>
      <c r="BX45" s="226"/>
      <c r="BY45" s="226"/>
      <c r="BZ45" s="226"/>
      <c r="CA45" s="226"/>
      <c r="CB45" s="28"/>
      <c r="CC45" s="29"/>
      <c r="CD45" s="226"/>
      <c r="CE45" s="226"/>
      <c r="CF45" s="226"/>
      <c r="CG45" s="226"/>
      <c r="CH45" s="226"/>
      <c r="CI45" s="226"/>
      <c r="CJ45" s="226"/>
      <c r="CK45" s="28"/>
      <c r="CL45" s="29"/>
      <c r="CM45" s="226"/>
      <c r="CN45" s="226"/>
      <c r="CO45" s="226"/>
      <c r="CP45" s="226"/>
      <c r="CQ45" s="226"/>
      <c r="CR45" s="226"/>
      <c r="CS45" s="226"/>
      <c r="CT45" s="28"/>
      <c r="CU45" s="29"/>
      <c r="CV45" s="226"/>
      <c r="CW45" s="226"/>
      <c r="CX45" s="226"/>
      <c r="CY45" s="226"/>
      <c r="CZ45" s="226"/>
      <c r="DA45" s="226"/>
      <c r="DB45" s="226"/>
      <c r="DC45" s="28"/>
      <c r="DD45" s="29"/>
      <c r="DE45" s="226"/>
      <c r="DF45" s="226"/>
      <c r="DG45" s="226"/>
      <c r="DH45" s="226"/>
      <c r="DI45" s="226"/>
      <c r="DJ45" s="226"/>
      <c r="DK45" s="226"/>
      <c r="DL45" s="28"/>
      <c r="DM45" s="29"/>
      <c r="DN45" s="226"/>
      <c r="DO45" s="226"/>
      <c r="DP45" s="226"/>
      <c r="DQ45" s="226"/>
      <c r="DR45" s="226"/>
      <c r="DS45" s="226"/>
      <c r="DT45" s="226"/>
      <c r="DU45" s="28"/>
      <c r="DV45" s="29"/>
      <c r="DW45" s="226"/>
      <c r="DX45" s="226"/>
      <c r="DY45" s="226"/>
      <c r="DZ45" s="226"/>
      <c r="EA45" s="226"/>
      <c r="EB45" s="226"/>
      <c r="EC45" s="226"/>
      <c r="ED45" s="28"/>
      <c r="EE45" s="29"/>
      <c r="EF45" s="226"/>
      <c r="EG45" s="226"/>
      <c r="EH45" s="226"/>
      <c r="EI45" s="226"/>
      <c r="EJ45" s="226"/>
      <c r="EK45" s="226"/>
      <c r="EL45" s="226"/>
      <c r="EM45" s="28"/>
      <c r="EN45" s="29"/>
      <c r="EO45" s="226"/>
      <c r="EP45" s="226"/>
      <c r="EQ45" s="226"/>
      <c r="ER45" s="226"/>
      <c r="ES45" s="226"/>
      <c r="ET45" s="226"/>
      <c r="EU45" s="226"/>
      <c r="EV45" s="28"/>
      <c r="EW45" s="29"/>
      <c r="EX45" s="226"/>
      <c r="EY45" s="226"/>
      <c r="EZ45" s="226"/>
      <c r="FA45" s="226"/>
      <c r="FB45" s="226"/>
      <c r="FC45" s="226"/>
      <c r="FD45" s="226"/>
      <c r="FE45" s="28"/>
      <c r="FF45" s="29"/>
      <c r="FG45" s="226"/>
      <c r="FH45" s="226"/>
      <c r="FI45" s="226"/>
      <c r="FJ45" s="226"/>
      <c r="FK45" s="226"/>
      <c r="FL45" s="226"/>
      <c r="FM45" s="226"/>
      <c r="FN45" s="28"/>
      <c r="FO45" s="29"/>
      <c r="FP45" s="226"/>
      <c r="FQ45" s="226"/>
      <c r="FR45" s="226"/>
      <c r="FS45" s="226"/>
      <c r="FT45" s="226"/>
      <c r="FU45" s="226"/>
      <c r="FV45" s="226"/>
      <c r="FW45" s="28"/>
      <c r="FX45" s="29"/>
      <c r="FY45" s="226"/>
      <c r="FZ45" s="226"/>
      <c r="GA45" s="226"/>
      <c r="GB45" s="226"/>
      <c r="GC45" s="226"/>
      <c r="GD45" s="226"/>
      <c r="GE45" s="226"/>
      <c r="GF45" s="28"/>
      <c r="GG45" s="29"/>
      <c r="GH45" s="226"/>
      <c r="GI45" s="226"/>
      <c r="GJ45" s="226"/>
      <c r="GK45" s="226"/>
      <c r="GL45" s="226"/>
      <c r="GM45" s="226"/>
      <c r="GN45" s="226"/>
      <c r="GO45" s="28"/>
      <c r="GP45" s="29"/>
      <c r="GQ45" s="226"/>
      <c r="GR45" s="226"/>
      <c r="GS45" s="226"/>
      <c r="GT45" s="226"/>
      <c r="GU45" s="226"/>
      <c r="GV45" s="226"/>
      <c r="GW45" s="226"/>
      <c r="GX45" s="28"/>
      <c r="GY45" s="29"/>
      <c r="GZ45" s="226"/>
      <c r="HA45" s="226"/>
      <c r="HB45" s="226"/>
      <c r="HC45" s="226"/>
      <c r="HD45" s="226"/>
      <c r="HE45" s="226"/>
      <c r="HF45" s="226"/>
      <c r="HG45" s="28"/>
      <c r="HH45" s="29"/>
      <c r="HI45" s="226"/>
      <c r="HJ45" s="226"/>
      <c r="HK45" s="226"/>
      <c r="HL45" s="226"/>
      <c r="HM45" s="226"/>
      <c r="HN45" s="226"/>
      <c r="HO45" s="226"/>
      <c r="HP45" s="28"/>
      <c r="HQ45" s="29"/>
      <c r="HR45" s="226"/>
      <c r="HS45" s="226"/>
      <c r="HT45" s="226"/>
      <c r="HU45" s="226"/>
      <c r="HV45" s="226"/>
      <c r="HW45" s="226"/>
      <c r="HX45" s="226"/>
      <c r="HY45" s="28"/>
      <c r="HZ45" s="29"/>
      <c r="IA45" s="226"/>
      <c r="IB45" s="226"/>
      <c r="IC45" s="226"/>
      <c r="ID45" s="226"/>
      <c r="IE45" s="226"/>
      <c r="IF45" s="226"/>
      <c r="IG45" s="226"/>
      <c r="IH45" s="28"/>
      <c r="II45" s="29"/>
      <c r="IJ45" s="226"/>
      <c r="IK45" s="226"/>
      <c r="IL45" s="226"/>
      <c r="IM45" s="226"/>
      <c r="IN45" s="226"/>
      <c r="IO45" s="226"/>
      <c r="IP45" s="226"/>
      <c r="IQ45" s="28"/>
      <c r="IR45" s="29"/>
      <c r="IS45" s="226"/>
      <c r="IT45" s="226"/>
      <c r="IU45" s="226"/>
    </row>
    <row r="46" spans="1:255" s="30" customFormat="1" ht="12.75">
      <c r="A46" s="227"/>
      <c r="B46" s="227"/>
      <c r="C46" s="227"/>
      <c r="D46" s="227"/>
      <c r="E46" s="227"/>
      <c r="F46" s="227"/>
      <c r="G46" s="227"/>
      <c r="H46" s="227"/>
      <c r="I46" s="227"/>
      <c r="J46" s="227"/>
      <c r="Q46" s="31"/>
      <c r="R46" s="225"/>
      <c r="S46" s="225"/>
      <c r="T46" s="225"/>
      <c r="U46" s="225"/>
      <c r="V46" s="225"/>
      <c r="W46" s="225"/>
      <c r="X46" s="225"/>
      <c r="Y46" s="225"/>
      <c r="Z46" s="31"/>
      <c r="AA46" s="225"/>
      <c r="AB46" s="225"/>
      <c r="AC46" s="225"/>
      <c r="AD46" s="225"/>
      <c r="AE46" s="225"/>
      <c r="AF46" s="225"/>
      <c r="AG46" s="225"/>
      <c r="AH46" s="225"/>
      <c r="AI46" s="31"/>
      <c r="AJ46" s="225"/>
      <c r="AK46" s="225"/>
      <c r="AL46" s="225"/>
      <c r="AM46" s="225"/>
      <c r="AN46" s="225"/>
      <c r="AO46" s="225"/>
      <c r="AP46" s="225"/>
      <c r="AQ46" s="225"/>
      <c r="AR46" s="31"/>
      <c r="AS46" s="225"/>
      <c r="AT46" s="225"/>
      <c r="AU46" s="225"/>
      <c r="AV46" s="225"/>
      <c r="AW46" s="225"/>
      <c r="AX46" s="225"/>
      <c r="AY46" s="225"/>
      <c r="AZ46" s="225"/>
      <c r="BA46" s="31"/>
      <c r="BB46" s="225"/>
      <c r="BC46" s="225"/>
      <c r="BD46" s="225"/>
      <c r="BE46" s="225"/>
      <c r="BF46" s="225"/>
      <c r="BG46" s="225"/>
      <c r="BH46" s="225"/>
      <c r="BI46" s="225"/>
      <c r="BJ46" s="31"/>
      <c r="BK46" s="225"/>
      <c r="BL46" s="225"/>
      <c r="BM46" s="225"/>
      <c r="BN46" s="225"/>
      <c r="BO46" s="225"/>
      <c r="BP46" s="225"/>
      <c r="BQ46" s="225"/>
      <c r="BR46" s="225"/>
      <c r="BS46" s="31"/>
      <c r="BT46" s="225"/>
      <c r="BU46" s="225"/>
      <c r="BV46" s="225"/>
      <c r="BW46" s="225"/>
      <c r="BX46" s="225"/>
      <c r="BY46" s="225"/>
      <c r="BZ46" s="225"/>
      <c r="CA46" s="225"/>
      <c r="CB46" s="31"/>
      <c r="CC46" s="225"/>
      <c r="CD46" s="225"/>
      <c r="CE46" s="225"/>
      <c r="CF46" s="225"/>
      <c r="CG46" s="225"/>
      <c r="CH46" s="225"/>
      <c r="CI46" s="225"/>
      <c r="CJ46" s="225"/>
      <c r="CK46" s="31"/>
      <c r="CL46" s="225"/>
      <c r="CM46" s="225"/>
      <c r="CN46" s="225"/>
      <c r="CO46" s="225"/>
      <c r="CP46" s="225"/>
      <c r="CQ46" s="225"/>
      <c r="CR46" s="225"/>
      <c r="CS46" s="225"/>
      <c r="CT46" s="31"/>
      <c r="CU46" s="225"/>
      <c r="CV46" s="225"/>
      <c r="CW46" s="225"/>
      <c r="CX46" s="225"/>
      <c r="CY46" s="225"/>
      <c r="CZ46" s="225"/>
      <c r="DA46" s="225"/>
      <c r="DB46" s="225"/>
      <c r="DC46" s="31"/>
      <c r="DD46" s="225"/>
      <c r="DE46" s="225"/>
      <c r="DF46" s="225"/>
      <c r="DG46" s="225"/>
      <c r="DH46" s="225"/>
      <c r="DI46" s="225"/>
      <c r="DJ46" s="225"/>
      <c r="DK46" s="225"/>
      <c r="DL46" s="31"/>
      <c r="DM46" s="225"/>
      <c r="DN46" s="225"/>
      <c r="DO46" s="225"/>
      <c r="DP46" s="225"/>
      <c r="DQ46" s="225"/>
      <c r="DR46" s="225"/>
      <c r="DS46" s="225"/>
      <c r="DT46" s="225"/>
      <c r="DU46" s="31"/>
      <c r="DV46" s="225"/>
      <c r="DW46" s="225"/>
      <c r="DX46" s="225"/>
      <c r="DY46" s="225"/>
      <c r="DZ46" s="225"/>
      <c r="EA46" s="225"/>
      <c r="EB46" s="225"/>
      <c r="EC46" s="225"/>
      <c r="ED46" s="31"/>
      <c r="EE46" s="225"/>
      <c r="EF46" s="225"/>
      <c r="EG46" s="225"/>
      <c r="EH46" s="225"/>
      <c r="EI46" s="225"/>
      <c r="EJ46" s="225"/>
      <c r="EK46" s="225"/>
      <c r="EL46" s="225"/>
      <c r="EM46" s="31"/>
      <c r="EN46" s="225"/>
      <c r="EO46" s="225"/>
      <c r="EP46" s="225"/>
      <c r="EQ46" s="225"/>
      <c r="ER46" s="225"/>
      <c r="ES46" s="225"/>
      <c r="ET46" s="225"/>
      <c r="EU46" s="225"/>
      <c r="EV46" s="31"/>
      <c r="EW46" s="225"/>
      <c r="EX46" s="225"/>
      <c r="EY46" s="225"/>
      <c r="EZ46" s="225"/>
      <c r="FA46" s="225"/>
      <c r="FB46" s="225"/>
      <c r="FC46" s="225"/>
      <c r="FD46" s="225"/>
      <c r="FE46" s="31"/>
      <c r="FF46" s="225"/>
      <c r="FG46" s="225"/>
      <c r="FH46" s="225"/>
      <c r="FI46" s="225"/>
      <c r="FJ46" s="225"/>
      <c r="FK46" s="225"/>
      <c r="FL46" s="225"/>
      <c r="FM46" s="225"/>
      <c r="FN46" s="31"/>
      <c r="FO46" s="225"/>
      <c r="FP46" s="225"/>
      <c r="FQ46" s="225"/>
      <c r="FR46" s="225"/>
      <c r="FS46" s="225"/>
      <c r="FT46" s="225"/>
      <c r="FU46" s="225"/>
      <c r="FV46" s="225"/>
      <c r="FW46" s="31"/>
      <c r="FX46" s="225"/>
      <c r="FY46" s="225"/>
      <c r="FZ46" s="225"/>
      <c r="GA46" s="225"/>
      <c r="GB46" s="225"/>
      <c r="GC46" s="225"/>
      <c r="GD46" s="225"/>
      <c r="GE46" s="225"/>
      <c r="GF46" s="31"/>
      <c r="GG46" s="225"/>
      <c r="GH46" s="225"/>
      <c r="GI46" s="225"/>
      <c r="GJ46" s="225"/>
      <c r="GK46" s="225"/>
      <c r="GL46" s="225"/>
      <c r="GM46" s="225"/>
      <c r="GN46" s="225"/>
      <c r="GO46" s="31"/>
      <c r="GP46" s="225"/>
      <c r="GQ46" s="225"/>
      <c r="GR46" s="225"/>
      <c r="GS46" s="225"/>
      <c r="GT46" s="225"/>
      <c r="GU46" s="225"/>
      <c r="GV46" s="225"/>
      <c r="GW46" s="225"/>
      <c r="GX46" s="31"/>
      <c r="GY46" s="225"/>
      <c r="GZ46" s="225"/>
      <c r="HA46" s="225"/>
      <c r="HB46" s="225"/>
      <c r="HC46" s="225"/>
      <c r="HD46" s="225"/>
      <c r="HE46" s="225"/>
      <c r="HF46" s="225"/>
      <c r="HG46" s="31"/>
      <c r="HH46" s="225"/>
      <c r="HI46" s="225"/>
      <c r="HJ46" s="225"/>
      <c r="HK46" s="225"/>
      <c r="HL46" s="225"/>
      <c r="HM46" s="225"/>
      <c r="HN46" s="225"/>
      <c r="HO46" s="225"/>
      <c r="HP46" s="31"/>
      <c r="HQ46" s="225"/>
      <c r="HR46" s="225"/>
      <c r="HS46" s="225"/>
      <c r="HT46" s="225"/>
      <c r="HU46" s="225"/>
      <c r="HV46" s="225"/>
      <c r="HW46" s="225"/>
      <c r="HX46" s="225"/>
      <c r="HY46" s="31"/>
      <c r="HZ46" s="225"/>
      <c r="IA46" s="225"/>
      <c r="IB46" s="225"/>
      <c r="IC46" s="225"/>
      <c r="ID46" s="225"/>
      <c r="IE46" s="225"/>
      <c r="IF46" s="225"/>
      <c r="IG46" s="225"/>
      <c r="IH46" s="31"/>
      <c r="II46" s="225"/>
      <c r="IJ46" s="225"/>
      <c r="IK46" s="225"/>
      <c r="IL46" s="225"/>
      <c r="IM46" s="225"/>
      <c r="IN46" s="225"/>
      <c r="IO46" s="225"/>
      <c r="IP46" s="225"/>
      <c r="IQ46" s="31"/>
      <c r="IR46" s="225"/>
      <c r="IS46" s="225"/>
      <c r="IT46" s="225"/>
      <c r="IU46" s="225"/>
    </row>
    <row r="47" spans="1:255" s="32" customFormat="1" ht="82.5" customHeight="1">
      <c r="A47" s="205" t="s">
        <v>52</v>
      </c>
      <c r="B47" s="205"/>
      <c r="C47" s="205"/>
      <c r="D47" s="205"/>
      <c r="E47" s="205"/>
      <c r="F47" s="205"/>
      <c r="G47" s="205"/>
      <c r="H47" s="205"/>
      <c r="I47" s="205"/>
      <c r="J47" s="205"/>
    </row>
    <row r="48" spans="1:255" ht="12.75">
      <c r="A48" s="190"/>
      <c r="B48" s="190"/>
      <c r="C48" s="190"/>
      <c r="D48" s="190"/>
      <c r="E48" s="190"/>
      <c r="F48" s="190"/>
      <c r="G48" s="190"/>
      <c r="H48" s="190"/>
      <c r="I48" s="190"/>
      <c r="J48" s="190"/>
    </row>
    <row r="49" spans="1:10" ht="30.4" customHeight="1">
      <c r="A49" s="206" t="s">
        <v>53</v>
      </c>
      <c r="B49" s="206"/>
      <c r="C49" s="206"/>
      <c r="D49" s="206"/>
      <c r="E49" s="206"/>
      <c r="F49" s="206"/>
      <c r="G49" s="206"/>
      <c r="H49" s="206"/>
      <c r="I49" s="206"/>
      <c r="J49" s="206"/>
    </row>
    <row r="50" spans="1:10" s="32" customFormat="1" ht="30">
      <c r="A50" s="33" t="s">
        <v>54</v>
      </c>
      <c r="B50" s="223" t="s">
        <v>55</v>
      </c>
      <c r="C50" s="223"/>
      <c r="D50" s="223"/>
      <c r="E50" s="223"/>
      <c r="F50" s="223"/>
      <c r="G50" s="223"/>
      <c r="H50" s="223"/>
      <c r="I50" s="4" t="s">
        <v>56</v>
      </c>
      <c r="J50" s="4" t="s">
        <v>57</v>
      </c>
    </row>
    <row r="51" spans="1:10" s="32" customFormat="1" ht="12.75">
      <c r="A51" s="34" t="s">
        <v>7</v>
      </c>
      <c r="B51" s="222" t="s">
        <v>58</v>
      </c>
      <c r="C51" s="222"/>
      <c r="D51" s="222"/>
      <c r="E51" s="222"/>
      <c r="F51" s="222"/>
      <c r="G51" s="222"/>
      <c r="H51" s="222"/>
      <c r="I51" s="35">
        <v>0.2</v>
      </c>
      <c r="J51" s="36">
        <f t="shared" ref="J51:J58" si="0">ROUND($J$34*I51,2)</f>
        <v>0</v>
      </c>
    </row>
    <row r="52" spans="1:10" s="32" customFormat="1" ht="12.75">
      <c r="A52" s="34" t="s">
        <v>9</v>
      </c>
      <c r="B52" s="222" t="s">
        <v>59</v>
      </c>
      <c r="C52" s="222"/>
      <c r="D52" s="222"/>
      <c r="E52" s="222"/>
      <c r="F52" s="222"/>
      <c r="G52" s="222"/>
      <c r="H52" s="222"/>
      <c r="I52" s="35">
        <v>2.5000000000000001E-2</v>
      </c>
      <c r="J52" s="36">
        <f t="shared" si="0"/>
        <v>0</v>
      </c>
    </row>
    <row r="53" spans="1:10" s="32" customFormat="1" ht="46.5" customHeight="1">
      <c r="A53" s="34" t="s">
        <v>12</v>
      </c>
      <c r="B53" s="224" t="s">
        <v>60</v>
      </c>
      <c r="C53" s="224"/>
      <c r="D53" s="224"/>
      <c r="E53" s="37" t="s">
        <v>61</v>
      </c>
      <c r="F53" s="38">
        <v>0.03</v>
      </c>
      <c r="G53" s="37" t="s">
        <v>62</v>
      </c>
      <c r="H53" s="39">
        <v>1</v>
      </c>
      <c r="I53" s="40">
        <f>F53*H53</f>
        <v>0.03</v>
      </c>
      <c r="J53" s="36">
        <f t="shared" si="0"/>
        <v>0</v>
      </c>
    </row>
    <row r="54" spans="1:10" s="32" customFormat="1" ht="12.75">
      <c r="A54" s="34" t="s">
        <v>14</v>
      </c>
      <c r="B54" s="222" t="s">
        <v>63</v>
      </c>
      <c r="C54" s="222"/>
      <c r="D54" s="222"/>
      <c r="E54" s="222"/>
      <c r="F54" s="222"/>
      <c r="G54" s="222"/>
      <c r="H54" s="222"/>
      <c r="I54" s="35">
        <v>1.4999999999999999E-2</v>
      </c>
      <c r="J54" s="36">
        <f t="shared" si="0"/>
        <v>0</v>
      </c>
    </row>
    <row r="55" spans="1:10" s="32" customFormat="1" ht="12.75">
      <c r="A55" s="34" t="s">
        <v>64</v>
      </c>
      <c r="B55" s="222" t="s">
        <v>65</v>
      </c>
      <c r="C55" s="222"/>
      <c r="D55" s="222"/>
      <c r="E55" s="222"/>
      <c r="F55" s="222"/>
      <c r="G55" s="222"/>
      <c r="H55" s="222"/>
      <c r="I55" s="35">
        <v>0.01</v>
      </c>
      <c r="J55" s="36">
        <f t="shared" si="0"/>
        <v>0</v>
      </c>
    </row>
    <row r="56" spans="1:10" s="32" customFormat="1" ht="12.75">
      <c r="A56" s="34" t="s">
        <v>66</v>
      </c>
      <c r="B56" s="222" t="s">
        <v>67</v>
      </c>
      <c r="C56" s="222"/>
      <c r="D56" s="222"/>
      <c r="E56" s="222"/>
      <c r="F56" s="222"/>
      <c r="G56" s="222"/>
      <c r="H56" s="222"/>
      <c r="I56" s="35">
        <v>6.0000000000000001E-3</v>
      </c>
      <c r="J56" s="36">
        <f t="shared" si="0"/>
        <v>0</v>
      </c>
    </row>
    <row r="57" spans="1:10" s="32" customFormat="1" ht="12.75">
      <c r="A57" s="34" t="s">
        <v>68</v>
      </c>
      <c r="B57" s="222" t="s">
        <v>69</v>
      </c>
      <c r="C57" s="222"/>
      <c r="D57" s="222"/>
      <c r="E57" s="222"/>
      <c r="F57" s="222"/>
      <c r="G57" s="222"/>
      <c r="H57" s="222"/>
      <c r="I57" s="35">
        <v>2E-3</v>
      </c>
      <c r="J57" s="36">
        <f t="shared" si="0"/>
        <v>0</v>
      </c>
    </row>
    <row r="58" spans="1:10" ht="12.75">
      <c r="A58" s="34" t="s">
        <v>70</v>
      </c>
      <c r="B58" s="222" t="s">
        <v>71</v>
      </c>
      <c r="C58" s="222"/>
      <c r="D58" s="222"/>
      <c r="E58" s="222"/>
      <c r="F58" s="222"/>
      <c r="G58" s="222"/>
      <c r="H58" s="222"/>
      <c r="I58" s="35">
        <v>0.08</v>
      </c>
      <c r="J58" s="36">
        <f t="shared" si="0"/>
        <v>0</v>
      </c>
    </row>
    <row r="59" spans="1:10" ht="12.75">
      <c r="A59" s="195" t="s">
        <v>51</v>
      </c>
      <c r="B59" s="195"/>
      <c r="C59" s="195"/>
      <c r="D59" s="195"/>
      <c r="E59" s="195"/>
      <c r="F59" s="195"/>
      <c r="G59" s="195"/>
      <c r="H59" s="195"/>
      <c r="I59" s="42">
        <f>SUM(I51:I58)</f>
        <v>0.36800000000000005</v>
      </c>
      <c r="J59" s="26">
        <f>SUM(J51:J58)</f>
        <v>0</v>
      </c>
    </row>
    <row r="60" spans="1:10" ht="12.75">
      <c r="A60" s="190"/>
      <c r="B60" s="190"/>
      <c r="C60" s="190"/>
      <c r="D60" s="190"/>
      <c r="E60" s="190"/>
      <c r="F60" s="190"/>
      <c r="G60" s="190"/>
      <c r="H60" s="190"/>
      <c r="I60" s="190"/>
      <c r="J60" s="190"/>
    </row>
    <row r="61" spans="1:10" ht="37.35" customHeight="1">
      <c r="A61" s="205" t="s">
        <v>72</v>
      </c>
      <c r="B61" s="205"/>
      <c r="C61" s="205"/>
      <c r="D61" s="205"/>
      <c r="E61" s="205"/>
      <c r="F61" s="205"/>
      <c r="G61" s="205"/>
      <c r="H61" s="205"/>
      <c r="I61" s="205"/>
      <c r="J61" s="205"/>
    </row>
    <row r="62" spans="1:10" ht="12.75">
      <c r="A62" s="190"/>
      <c r="B62" s="190"/>
      <c r="C62" s="190"/>
      <c r="D62" s="190"/>
      <c r="E62" s="190"/>
      <c r="F62" s="190"/>
      <c r="G62" s="190"/>
      <c r="H62" s="190"/>
      <c r="I62" s="190"/>
      <c r="J62" s="190"/>
    </row>
    <row r="63" spans="1:10" ht="16.149999999999999" customHeight="1">
      <c r="A63" s="206" t="s">
        <v>73</v>
      </c>
      <c r="B63" s="206"/>
      <c r="C63" s="206"/>
      <c r="D63" s="206"/>
      <c r="E63" s="206"/>
      <c r="F63" s="206"/>
      <c r="G63" s="206"/>
      <c r="H63" s="206"/>
      <c r="I63" s="206"/>
      <c r="J63" s="206"/>
    </row>
    <row r="64" spans="1:10" ht="15">
      <c r="A64" s="43" t="s">
        <v>74</v>
      </c>
      <c r="B64" s="207" t="s">
        <v>75</v>
      </c>
      <c r="C64" s="207"/>
      <c r="D64" s="207"/>
      <c r="E64" s="207"/>
      <c r="F64" s="207"/>
      <c r="G64" s="207"/>
      <c r="H64" s="207"/>
      <c r="I64" s="207"/>
      <c r="J64" s="4" t="s">
        <v>46</v>
      </c>
    </row>
    <row r="65" spans="1:10" ht="12.75">
      <c r="A65" s="15" t="s">
        <v>7</v>
      </c>
      <c r="B65" s="194" t="s">
        <v>292</v>
      </c>
      <c r="C65" s="194"/>
      <c r="D65" s="194"/>
      <c r="E65" s="194"/>
      <c r="F65" s="194"/>
      <c r="G65" s="194"/>
      <c r="H65" s="194"/>
      <c r="I65" s="194"/>
      <c r="J65" s="45"/>
    </row>
    <row r="66" spans="1:10" ht="26.25" customHeight="1">
      <c r="A66" s="15"/>
      <c r="B66" s="218" t="s">
        <v>76</v>
      </c>
      <c r="C66" s="218"/>
      <c r="D66" s="218"/>
      <c r="E66" s="218"/>
      <c r="F66" s="218"/>
      <c r="G66" s="218"/>
      <c r="H66" s="218"/>
      <c r="I66" s="107">
        <v>4.2</v>
      </c>
      <c r="J66" s="46" t="s">
        <v>77</v>
      </c>
    </row>
    <row r="67" spans="1:10" ht="12.75">
      <c r="A67" s="15"/>
      <c r="B67" s="219" t="s">
        <v>78</v>
      </c>
      <c r="C67" s="219"/>
      <c r="D67" s="219"/>
      <c r="E67" s="219"/>
      <c r="F67" s="219"/>
      <c r="G67" s="219"/>
      <c r="H67" s="219"/>
      <c r="I67" s="47">
        <v>2</v>
      </c>
      <c r="J67" s="46"/>
    </row>
    <row r="68" spans="1:10" ht="12.75">
      <c r="A68" s="15"/>
      <c r="B68" s="219" t="s">
        <v>79</v>
      </c>
      <c r="C68" s="219"/>
      <c r="D68" s="219"/>
      <c r="E68" s="219"/>
      <c r="F68" s="219"/>
      <c r="G68" s="219"/>
      <c r="H68" s="219"/>
      <c r="I68" s="48">
        <v>15</v>
      </c>
      <c r="J68" s="46"/>
    </row>
    <row r="69" spans="1:10" ht="12.75">
      <c r="A69" s="15" t="s">
        <v>9</v>
      </c>
      <c r="B69" s="194" t="s">
        <v>293</v>
      </c>
      <c r="C69" s="194"/>
      <c r="D69" s="194"/>
      <c r="E69" s="194"/>
      <c r="F69" s="194"/>
      <c r="G69" s="194"/>
      <c r="H69" s="194"/>
      <c r="I69" s="194"/>
      <c r="J69" s="45"/>
    </row>
    <row r="70" spans="1:10" ht="12.75">
      <c r="A70" s="15"/>
      <c r="B70" s="220" t="s">
        <v>80</v>
      </c>
      <c r="C70" s="220"/>
      <c r="D70" s="220"/>
      <c r="E70" s="220"/>
      <c r="F70" s="220"/>
      <c r="G70" s="220"/>
      <c r="H70" s="220"/>
      <c r="I70" s="49">
        <v>17</v>
      </c>
      <c r="J70" s="46" t="s">
        <v>77</v>
      </c>
    </row>
    <row r="71" spans="1:10" ht="12.75">
      <c r="A71" s="50"/>
      <c r="B71" s="219" t="s">
        <v>81</v>
      </c>
      <c r="C71" s="219"/>
      <c r="D71" s="219"/>
      <c r="E71" s="219"/>
      <c r="F71" s="219"/>
      <c r="G71" s="219"/>
      <c r="H71" s="219"/>
      <c r="I71" s="51">
        <v>15</v>
      </c>
      <c r="J71" s="46"/>
    </row>
    <row r="72" spans="1:10" ht="15" customHeight="1">
      <c r="A72" s="15" t="s">
        <v>12</v>
      </c>
      <c r="B72" s="221" t="s">
        <v>82</v>
      </c>
      <c r="C72" s="221"/>
      <c r="D72" s="221"/>
      <c r="E72" s="221"/>
      <c r="F72" s="221"/>
      <c r="G72" s="221"/>
      <c r="H72" s="221"/>
      <c r="I72" s="221"/>
      <c r="J72" s="45"/>
    </row>
    <row r="73" spans="1:10" ht="12.75">
      <c r="A73" s="52" t="s">
        <v>14</v>
      </c>
      <c r="B73" s="212" t="s">
        <v>296</v>
      </c>
      <c r="C73" s="212"/>
      <c r="D73" s="212"/>
      <c r="E73" s="212"/>
      <c r="F73" s="212"/>
      <c r="G73" s="212"/>
      <c r="H73" s="212"/>
      <c r="I73" s="212"/>
      <c r="J73" s="53"/>
    </row>
    <row r="74" spans="1:10" ht="27.6" customHeight="1">
      <c r="A74" s="15" t="s">
        <v>64</v>
      </c>
      <c r="B74" s="204" t="s">
        <v>297</v>
      </c>
      <c r="C74" s="204"/>
      <c r="D74" s="204"/>
      <c r="E74" s="204"/>
      <c r="F74" s="204"/>
      <c r="G74" s="204"/>
      <c r="H74" s="204"/>
      <c r="I74" s="204"/>
      <c r="J74" s="45"/>
    </row>
    <row r="75" spans="1:10" ht="17.25" customHeight="1">
      <c r="A75" s="15" t="s">
        <v>66</v>
      </c>
      <c r="B75" s="194" t="s">
        <v>83</v>
      </c>
      <c r="C75" s="194"/>
      <c r="D75" s="194"/>
      <c r="E75" s="194"/>
      <c r="F75" s="194"/>
      <c r="G75" s="194"/>
      <c r="H75" s="194"/>
      <c r="I75" s="194"/>
      <c r="J75" s="54"/>
    </row>
    <row r="76" spans="1:10" ht="12.75">
      <c r="A76" s="195" t="s">
        <v>40</v>
      </c>
      <c r="B76" s="195"/>
      <c r="C76" s="195"/>
      <c r="D76" s="195"/>
      <c r="E76" s="195"/>
      <c r="F76" s="195"/>
      <c r="G76" s="195"/>
      <c r="H76" s="195"/>
      <c r="I76" s="195"/>
      <c r="J76" s="26">
        <f>SUM(J65:J75)</f>
        <v>0</v>
      </c>
    </row>
    <row r="77" spans="1:10" ht="12.75">
      <c r="A77" s="259"/>
      <c r="B77" s="260"/>
      <c r="C77" s="260"/>
      <c r="D77" s="260"/>
      <c r="E77" s="260"/>
      <c r="F77" s="260"/>
      <c r="G77" s="260"/>
      <c r="H77" s="260"/>
      <c r="I77" s="260"/>
      <c r="J77" s="261"/>
    </row>
    <row r="78" spans="1:10" ht="12.75">
      <c r="A78" s="222" t="s">
        <v>314</v>
      </c>
      <c r="B78" s="262"/>
      <c r="C78" s="262"/>
      <c r="D78" s="262"/>
      <c r="E78" s="262"/>
      <c r="F78" s="262"/>
      <c r="G78" s="262"/>
      <c r="H78" s="263"/>
      <c r="I78" s="21" t="s">
        <v>309</v>
      </c>
      <c r="J78" s="36" t="s">
        <v>46</v>
      </c>
    </row>
    <row r="79" spans="1:10" ht="12.75">
      <c r="A79" s="222" t="s">
        <v>310</v>
      </c>
      <c r="B79" s="262"/>
      <c r="C79" s="262"/>
      <c r="D79" s="262"/>
      <c r="E79" s="262"/>
      <c r="F79" s="262"/>
      <c r="G79" s="262"/>
      <c r="H79" s="263"/>
      <c r="I79" s="21">
        <v>15</v>
      </c>
      <c r="J79" s="36">
        <f>(J34/220)*1.5*0.5*I79</f>
        <v>0</v>
      </c>
    </row>
    <row r="80" spans="1:10" ht="12.75">
      <c r="A80" s="136"/>
      <c r="B80" s="137"/>
      <c r="C80" s="137"/>
      <c r="D80" s="137"/>
      <c r="E80" s="137"/>
      <c r="F80" s="137"/>
      <c r="G80" s="137"/>
      <c r="H80" s="138" t="s">
        <v>51</v>
      </c>
      <c r="I80" s="139"/>
      <c r="J80" s="140">
        <f>J79</f>
        <v>0</v>
      </c>
    </row>
    <row r="81" spans="1:10" ht="12.75">
      <c r="A81" s="190"/>
      <c r="B81" s="190"/>
      <c r="C81" s="190"/>
      <c r="D81" s="190"/>
      <c r="E81" s="190"/>
      <c r="F81" s="190"/>
      <c r="G81" s="190"/>
      <c r="H81" s="190"/>
      <c r="I81" s="190"/>
      <c r="J81" s="190"/>
    </row>
    <row r="82" spans="1:10" ht="37.35" customHeight="1">
      <c r="A82" s="205" t="s">
        <v>85</v>
      </c>
      <c r="B82" s="205"/>
      <c r="C82" s="205"/>
      <c r="D82" s="205"/>
      <c r="E82" s="205"/>
      <c r="F82" s="205"/>
      <c r="G82" s="205"/>
      <c r="H82" s="205"/>
      <c r="I82" s="205"/>
      <c r="J82" s="205"/>
    </row>
    <row r="83" spans="1:10" ht="12.75">
      <c r="A83" s="190"/>
      <c r="B83" s="190"/>
      <c r="C83" s="190"/>
      <c r="D83" s="190"/>
      <c r="E83" s="190"/>
      <c r="F83" s="190"/>
      <c r="G83" s="190"/>
      <c r="H83" s="190"/>
      <c r="I83" s="190"/>
      <c r="J83" s="190"/>
    </row>
    <row r="84" spans="1:10" ht="16.149999999999999" customHeight="1">
      <c r="A84" s="209" t="s">
        <v>86</v>
      </c>
      <c r="B84" s="209"/>
      <c r="C84" s="209"/>
      <c r="D84" s="209"/>
      <c r="E84" s="209"/>
      <c r="F84" s="209"/>
      <c r="G84" s="209"/>
      <c r="H84" s="209"/>
      <c r="I84" s="209"/>
      <c r="J84" s="209"/>
    </row>
    <row r="85" spans="1:10" ht="16.149999999999999" customHeight="1">
      <c r="A85" s="4">
        <v>2</v>
      </c>
      <c r="B85" s="211" t="s">
        <v>87</v>
      </c>
      <c r="C85" s="211"/>
      <c r="D85" s="211"/>
      <c r="E85" s="211"/>
      <c r="F85" s="211"/>
      <c r="G85" s="211"/>
      <c r="H85" s="211"/>
      <c r="I85" s="211"/>
      <c r="J85" s="4" t="s">
        <v>46</v>
      </c>
    </row>
    <row r="86" spans="1:10" ht="14.65" customHeight="1">
      <c r="A86" s="55" t="s">
        <v>44</v>
      </c>
      <c r="B86" s="217" t="s">
        <v>177</v>
      </c>
      <c r="C86" s="217"/>
      <c r="D86" s="217"/>
      <c r="E86" s="217"/>
      <c r="F86" s="217"/>
      <c r="G86" s="217"/>
      <c r="H86" s="217"/>
      <c r="I86" s="56">
        <f>I45</f>
        <v>0.26598023999999998</v>
      </c>
      <c r="J86" s="57">
        <f>J45</f>
        <v>0</v>
      </c>
    </row>
    <row r="87" spans="1:10" ht="14.65" customHeight="1">
      <c r="A87" s="55" t="s">
        <v>54</v>
      </c>
      <c r="B87" s="217" t="s">
        <v>55</v>
      </c>
      <c r="C87" s="217"/>
      <c r="D87" s="217"/>
      <c r="E87" s="217"/>
      <c r="F87" s="217"/>
      <c r="G87" s="217"/>
      <c r="H87" s="217"/>
      <c r="I87" s="56">
        <f>I59</f>
        <v>0.36800000000000005</v>
      </c>
      <c r="J87" s="57">
        <f>J59</f>
        <v>0</v>
      </c>
    </row>
    <row r="88" spans="1:10" ht="14.65" customHeight="1">
      <c r="A88" s="55" t="s">
        <v>74</v>
      </c>
      <c r="B88" s="217" t="s">
        <v>75</v>
      </c>
      <c r="C88" s="217"/>
      <c r="D88" s="217"/>
      <c r="E88" s="217"/>
      <c r="F88" s="217"/>
      <c r="G88" s="217"/>
      <c r="H88" s="217"/>
      <c r="I88" s="217"/>
      <c r="J88" s="57">
        <f>J76</f>
        <v>0</v>
      </c>
    </row>
    <row r="89" spans="1:10" ht="14.65" customHeight="1">
      <c r="A89" s="55" t="s">
        <v>311</v>
      </c>
      <c r="B89" s="256" t="s">
        <v>312</v>
      </c>
      <c r="C89" s="257"/>
      <c r="D89" s="257"/>
      <c r="E89" s="257"/>
      <c r="F89" s="257"/>
      <c r="G89" s="257"/>
      <c r="H89" s="257"/>
      <c r="I89" s="258"/>
      <c r="J89" s="57">
        <f>J80</f>
        <v>0</v>
      </c>
    </row>
    <row r="90" spans="1:10" ht="14.65" customHeight="1">
      <c r="A90" s="215" t="s">
        <v>51</v>
      </c>
      <c r="B90" s="215"/>
      <c r="C90" s="215"/>
      <c r="D90" s="215"/>
      <c r="E90" s="215"/>
      <c r="F90" s="215"/>
      <c r="G90" s="215"/>
      <c r="H90" s="215"/>
      <c r="I90" s="215"/>
      <c r="J90" s="58">
        <f>SUM(J86:J89)</f>
        <v>0</v>
      </c>
    </row>
    <row r="91" spans="1:10" ht="12.75">
      <c r="A91" s="190"/>
      <c r="B91" s="190"/>
      <c r="C91" s="190"/>
      <c r="D91" s="190"/>
      <c r="E91" s="190"/>
      <c r="F91" s="190"/>
      <c r="G91" s="190"/>
      <c r="H91" s="190"/>
      <c r="I91" s="190"/>
      <c r="J91" s="190"/>
    </row>
    <row r="92" spans="1:10" ht="16.149999999999999" customHeight="1">
      <c r="A92" s="206" t="s">
        <v>89</v>
      </c>
      <c r="B92" s="206"/>
      <c r="C92" s="206"/>
      <c r="D92" s="206"/>
      <c r="E92" s="206"/>
      <c r="F92" s="206"/>
      <c r="G92" s="206"/>
      <c r="H92" s="206"/>
      <c r="I92" s="206"/>
      <c r="J92" s="206"/>
    </row>
    <row r="93" spans="1:10" s="32" customFormat="1" ht="15">
      <c r="A93" s="43">
        <v>3</v>
      </c>
      <c r="B93" s="207" t="s">
        <v>90</v>
      </c>
      <c r="C93" s="207"/>
      <c r="D93" s="207"/>
      <c r="E93" s="207"/>
      <c r="F93" s="207"/>
      <c r="G93" s="207"/>
      <c r="H93" s="207"/>
      <c r="I93" s="207"/>
      <c r="J93" s="43" t="s">
        <v>84</v>
      </c>
    </row>
    <row r="94" spans="1:10" s="32" customFormat="1" ht="44.25" customHeight="1">
      <c r="A94" s="15" t="s">
        <v>7</v>
      </c>
      <c r="B94" s="204" t="s">
        <v>91</v>
      </c>
      <c r="C94" s="204"/>
      <c r="D94" s="204"/>
      <c r="E94" s="204"/>
      <c r="F94" s="204"/>
      <c r="G94" s="204"/>
      <c r="H94" s="204"/>
      <c r="I94" s="59">
        <v>4.1700000000000001E-3</v>
      </c>
      <c r="J94" s="36">
        <f>ROUND($J$34*I94,2)</f>
        <v>0</v>
      </c>
    </row>
    <row r="95" spans="1:10" s="32" customFormat="1" ht="14.65" customHeight="1">
      <c r="A95" s="15" t="s">
        <v>9</v>
      </c>
      <c r="B95" s="204" t="s">
        <v>92</v>
      </c>
      <c r="C95" s="204"/>
      <c r="D95" s="204"/>
      <c r="E95" s="204"/>
      <c r="F95" s="204"/>
      <c r="G95" s="204"/>
      <c r="H95" s="204"/>
      <c r="I95" s="59">
        <f>I58*I94</f>
        <v>3.3360000000000003E-4</v>
      </c>
      <c r="J95" s="36">
        <f>ROUND($J$94*I58,2)</f>
        <v>0</v>
      </c>
    </row>
    <row r="96" spans="1:10" s="32" customFormat="1" ht="32.25" customHeight="1">
      <c r="A96" s="15" t="s">
        <v>12</v>
      </c>
      <c r="B96" s="204" t="s">
        <v>93</v>
      </c>
      <c r="C96" s="204"/>
      <c r="D96" s="204"/>
      <c r="E96" s="204"/>
      <c r="F96" s="204"/>
      <c r="G96" s="204"/>
      <c r="H96" s="204"/>
      <c r="I96" s="59">
        <v>1.6000000000000001E-3</v>
      </c>
      <c r="J96" s="36">
        <f>ROUND($J$34*I96,2)</f>
        <v>0</v>
      </c>
    </row>
    <row r="97" spans="1:10" s="32" customFormat="1" ht="27.6" customHeight="1">
      <c r="A97" s="15" t="s">
        <v>14</v>
      </c>
      <c r="B97" s="204" t="s">
        <v>94</v>
      </c>
      <c r="C97" s="204"/>
      <c r="D97" s="204"/>
      <c r="E97" s="204"/>
      <c r="F97" s="204"/>
      <c r="G97" s="204"/>
      <c r="H97" s="204"/>
      <c r="I97" s="59">
        <v>1.9400000000000001E-2</v>
      </c>
      <c r="J97" s="36">
        <f>ROUND($J$34*I97,2)</f>
        <v>0</v>
      </c>
    </row>
    <row r="98" spans="1:10" s="32" customFormat="1" ht="26.25" customHeight="1">
      <c r="A98" s="15" t="s">
        <v>64</v>
      </c>
      <c r="B98" s="216" t="s">
        <v>95</v>
      </c>
      <c r="C98" s="216"/>
      <c r="D98" s="216"/>
      <c r="E98" s="216"/>
      <c r="F98" s="216"/>
      <c r="G98" s="216"/>
      <c r="H98" s="216"/>
      <c r="I98" s="59">
        <f>I59*I97</f>
        <v>7.1392000000000009E-3</v>
      </c>
      <c r="J98" s="36">
        <f>ROUND($I$59*J97,2)</f>
        <v>0</v>
      </c>
    </row>
    <row r="99" spans="1:10" s="32" customFormat="1" ht="33" customHeight="1">
      <c r="A99" s="15" t="s">
        <v>66</v>
      </c>
      <c r="B99" s="204" t="s">
        <v>96</v>
      </c>
      <c r="C99" s="204"/>
      <c r="D99" s="204"/>
      <c r="E99" s="204"/>
      <c r="F99" s="204"/>
      <c r="G99" s="204"/>
      <c r="H99" s="204"/>
      <c r="I99" s="59">
        <v>2.8799999999999999E-2</v>
      </c>
      <c r="J99" s="36">
        <f>ROUND($J$34*I99,2)</f>
        <v>0</v>
      </c>
    </row>
    <row r="100" spans="1:10" s="32" customFormat="1" ht="12.75">
      <c r="A100" s="195" t="s">
        <v>51</v>
      </c>
      <c r="B100" s="195"/>
      <c r="C100" s="195"/>
      <c r="D100" s="195"/>
      <c r="E100" s="195"/>
      <c r="F100" s="195"/>
      <c r="G100" s="195"/>
      <c r="H100" s="195"/>
      <c r="I100" s="61">
        <f>SUM(I94:I99)</f>
        <v>6.1442799999999999E-2</v>
      </c>
      <c r="J100" s="26">
        <f>SUM(J94:J99)</f>
        <v>0</v>
      </c>
    </row>
    <row r="101" spans="1:10" s="32" customFormat="1" ht="40.5" customHeight="1">
      <c r="A101" s="214" t="s">
        <v>97</v>
      </c>
      <c r="B101" s="214"/>
      <c r="C101" s="214"/>
      <c r="D101" s="214"/>
      <c r="E101" s="214"/>
      <c r="F101" s="214"/>
      <c r="G101" s="214"/>
      <c r="H101" s="214"/>
      <c r="I101" s="214"/>
      <c r="J101" s="214"/>
    </row>
    <row r="102" spans="1:10" s="32" customFormat="1" ht="12.75">
      <c r="A102" s="190"/>
      <c r="B102" s="190"/>
      <c r="C102" s="190"/>
      <c r="D102" s="190"/>
      <c r="E102" s="190"/>
      <c r="F102" s="190"/>
      <c r="G102" s="190"/>
      <c r="H102" s="190"/>
      <c r="I102" s="190"/>
      <c r="J102" s="190"/>
    </row>
    <row r="103" spans="1:10" s="32" customFormat="1" ht="16.149999999999999" customHeight="1">
      <c r="A103" s="209" t="s">
        <v>98</v>
      </c>
      <c r="B103" s="209"/>
      <c r="C103" s="209"/>
      <c r="D103" s="209"/>
      <c r="E103" s="209"/>
      <c r="F103" s="209"/>
      <c r="G103" s="209"/>
      <c r="H103" s="209"/>
      <c r="I103" s="209"/>
      <c r="J103" s="209"/>
    </row>
    <row r="104" spans="1:10" ht="37.35" customHeight="1">
      <c r="A104" s="205" t="s">
        <v>99</v>
      </c>
      <c r="B104" s="205"/>
      <c r="C104" s="205"/>
      <c r="D104" s="205"/>
      <c r="E104" s="205"/>
      <c r="F104" s="205"/>
      <c r="G104" s="205"/>
      <c r="H104" s="205"/>
      <c r="I104" s="205"/>
      <c r="J104" s="205"/>
    </row>
    <row r="105" spans="1:10" ht="16.149999999999999" customHeight="1">
      <c r="A105" s="206" t="s">
        <v>100</v>
      </c>
      <c r="B105" s="206"/>
      <c r="C105" s="206"/>
      <c r="D105" s="206"/>
      <c r="E105" s="206"/>
      <c r="F105" s="206"/>
      <c r="G105" s="206"/>
      <c r="H105" s="206"/>
      <c r="I105" s="206"/>
      <c r="J105" s="206"/>
    </row>
    <row r="106" spans="1:10" ht="15.75" customHeight="1">
      <c r="A106" s="62" t="s">
        <v>101</v>
      </c>
      <c r="B106" s="207" t="s">
        <v>102</v>
      </c>
      <c r="C106" s="207"/>
      <c r="D106" s="207"/>
      <c r="E106" s="207"/>
      <c r="F106" s="207"/>
      <c r="G106" s="207"/>
      <c r="H106" s="207"/>
      <c r="I106" s="207"/>
      <c r="J106" s="62" t="s">
        <v>46</v>
      </c>
    </row>
    <row r="107" spans="1:10" ht="22.5" customHeight="1">
      <c r="A107" s="22" t="s">
        <v>7</v>
      </c>
      <c r="B107" s="204" t="s">
        <v>103</v>
      </c>
      <c r="C107" s="204"/>
      <c r="D107" s="204"/>
      <c r="E107" s="204"/>
      <c r="F107" s="204"/>
      <c r="G107" s="204"/>
      <c r="H107" s="204"/>
      <c r="I107" s="63">
        <v>8.3330000000000001E-2</v>
      </c>
      <c r="J107" s="64">
        <f t="shared" ref="J107:J113" si="1">ROUND($J$34*I107,2)</f>
        <v>0</v>
      </c>
    </row>
    <row r="108" spans="1:10" ht="15.75" customHeight="1">
      <c r="A108" s="22" t="s">
        <v>9</v>
      </c>
      <c r="B108" s="204" t="s">
        <v>104</v>
      </c>
      <c r="C108" s="204"/>
      <c r="D108" s="204"/>
      <c r="E108" s="204"/>
      <c r="F108" s="204"/>
      <c r="G108" s="204"/>
      <c r="H108" s="204"/>
      <c r="I108" s="23">
        <v>8.2000000000000007E-3</v>
      </c>
      <c r="J108" s="64">
        <f t="shared" si="1"/>
        <v>0</v>
      </c>
    </row>
    <row r="109" spans="1:10" ht="26.85" customHeight="1">
      <c r="A109" s="22" t="s">
        <v>12</v>
      </c>
      <c r="B109" s="204" t="s">
        <v>105</v>
      </c>
      <c r="C109" s="204"/>
      <c r="D109" s="204"/>
      <c r="E109" s="204"/>
      <c r="F109" s="204"/>
      <c r="G109" s="204"/>
      <c r="H109" s="204"/>
      <c r="I109" s="23">
        <v>2.0000000000000001E-4</v>
      </c>
      <c r="J109" s="64">
        <f t="shared" si="1"/>
        <v>0</v>
      </c>
    </row>
    <row r="110" spans="1:10" ht="26.85" customHeight="1">
      <c r="A110" s="22" t="s">
        <v>14</v>
      </c>
      <c r="B110" s="204" t="s">
        <v>106</v>
      </c>
      <c r="C110" s="204"/>
      <c r="D110" s="204"/>
      <c r="E110" s="204"/>
      <c r="F110" s="204"/>
      <c r="G110" s="204"/>
      <c r="H110" s="204"/>
      <c r="I110" s="23">
        <v>3.2000000000000003E-4</v>
      </c>
      <c r="J110" s="64">
        <f t="shared" si="1"/>
        <v>0</v>
      </c>
    </row>
    <row r="111" spans="1:10" ht="26.85" customHeight="1">
      <c r="A111" s="22" t="s">
        <v>64</v>
      </c>
      <c r="B111" s="204" t="s">
        <v>107</v>
      </c>
      <c r="C111" s="204"/>
      <c r="D111" s="204"/>
      <c r="E111" s="204"/>
      <c r="F111" s="204"/>
      <c r="G111" s="204"/>
      <c r="H111" s="204"/>
      <c r="I111" s="23">
        <v>7.3999999999999999E-4</v>
      </c>
      <c r="J111" s="64">
        <f t="shared" si="1"/>
        <v>0</v>
      </c>
    </row>
    <row r="112" spans="1:10" ht="27.4" customHeight="1">
      <c r="A112" s="65" t="s">
        <v>66</v>
      </c>
      <c r="B112" s="204" t="s">
        <v>108</v>
      </c>
      <c r="C112" s="204"/>
      <c r="D112" s="204"/>
      <c r="E112" s="204"/>
      <c r="F112" s="204"/>
      <c r="G112" s="204"/>
      <c r="H112" s="204"/>
      <c r="I112" s="23">
        <v>1.389E-2</v>
      </c>
      <c r="J112" s="64">
        <f t="shared" si="1"/>
        <v>0</v>
      </c>
    </row>
    <row r="113" spans="1:10" ht="14.65" customHeight="1">
      <c r="A113" s="22" t="s">
        <v>68</v>
      </c>
      <c r="B113" s="212" t="s">
        <v>109</v>
      </c>
      <c r="C113" s="212"/>
      <c r="D113" s="212"/>
      <c r="E113" s="212"/>
      <c r="F113" s="212"/>
      <c r="G113" s="212"/>
      <c r="H113" s="212"/>
      <c r="I113" s="66">
        <v>0</v>
      </c>
      <c r="J113" s="64">
        <f t="shared" si="1"/>
        <v>0</v>
      </c>
    </row>
    <row r="114" spans="1:10" ht="12.75">
      <c r="A114" s="195" t="s">
        <v>51</v>
      </c>
      <c r="B114" s="195"/>
      <c r="C114" s="195"/>
      <c r="D114" s="195"/>
      <c r="E114" s="195"/>
      <c r="F114" s="195"/>
      <c r="G114" s="195"/>
      <c r="H114" s="195"/>
      <c r="I114" s="67">
        <f>SUM(I107:I113)</f>
        <v>0.10668000000000001</v>
      </c>
      <c r="J114" s="26">
        <f>SUM(J107:J113)</f>
        <v>0</v>
      </c>
    </row>
    <row r="115" spans="1:10" ht="64.900000000000006" customHeight="1">
      <c r="A115" s="205" t="s">
        <v>110</v>
      </c>
      <c r="B115" s="205"/>
      <c r="C115" s="205"/>
      <c r="D115" s="205"/>
      <c r="E115" s="205"/>
      <c r="F115" s="205"/>
      <c r="G115" s="205"/>
      <c r="H115" s="205"/>
      <c r="I115" s="205"/>
      <c r="J115" s="205"/>
    </row>
    <row r="116" spans="1:10" ht="14.65" customHeight="1">
      <c r="A116" s="213"/>
      <c r="B116" s="213"/>
      <c r="C116" s="213"/>
      <c r="D116" s="213"/>
      <c r="E116" s="213"/>
      <c r="F116" s="213"/>
      <c r="G116" s="213"/>
      <c r="H116" s="213"/>
      <c r="I116" s="213"/>
      <c r="J116" s="213"/>
    </row>
    <row r="117" spans="1:10" ht="16.149999999999999" customHeight="1">
      <c r="A117" s="209" t="s">
        <v>111</v>
      </c>
      <c r="B117" s="209"/>
      <c r="C117" s="209"/>
      <c r="D117" s="209"/>
      <c r="E117" s="209"/>
      <c r="F117" s="209"/>
      <c r="G117" s="209"/>
      <c r="H117" s="209"/>
      <c r="I117" s="209"/>
      <c r="J117" s="209"/>
    </row>
    <row r="118" spans="1:10" ht="15.75" customHeight="1">
      <c r="A118" s="43" t="s">
        <v>112</v>
      </c>
      <c r="B118" s="207" t="s">
        <v>113</v>
      </c>
      <c r="C118" s="207"/>
      <c r="D118" s="207"/>
      <c r="E118" s="207"/>
      <c r="F118" s="207"/>
      <c r="G118" s="207"/>
      <c r="H118" s="207"/>
      <c r="I118" s="207"/>
      <c r="J118" s="68" t="s">
        <v>46</v>
      </c>
    </row>
    <row r="119" spans="1:10" ht="12.75">
      <c r="A119" s="15" t="s">
        <v>7</v>
      </c>
      <c r="B119" s="194" t="s">
        <v>114</v>
      </c>
      <c r="C119" s="194"/>
      <c r="D119" s="194"/>
      <c r="E119" s="194"/>
      <c r="F119" s="194"/>
      <c r="G119" s="194"/>
      <c r="H119" s="194"/>
      <c r="I119" s="44"/>
      <c r="J119" s="36">
        <v>0</v>
      </c>
    </row>
    <row r="120" spans="1:10" ht="12.75">
      <c r="A120" s="195" t="s">
        <v>51</v>
      </c>
      <c r="B120" s="195"/>
      <c r="C120" s="195"/>
      <c r="D120" s="195"/>
      <c r="E120" s="195"/>
      <c r="F120" s="195"/>
      <c r="G120" s="195"/>
      <c r="H120" s="195"/>
      <c r="I120" s="41"/>
      <c r="J120" s="26">
        <f>J119</f>
        <v>0</v>
      </c>
    </row>
    <row r="121" spans="1:10" s="32" customFormat="1" ht="14.65" customHeight="1">
      <c r="A121" s="210"/>
      <c r="B121" s="210"/>
      <c r="C121" s="210"/>
      <c r="D121" s="210"/>
      <c r="E121" s="210"/>
      <c r="F121" s="210"/>
      <c r="G121" s="210"/>
      <c r="H121" s="210"/>
      <c r="I121" s="210"/>
      <c r="J121" s="210"/>
    </row>
    <row r="122" spans="1:10" ht="16.149999999999999" customHeight="1">
      <c r="A122" s="209" t="s">
        <v>115</v>
      </c>
      <c r="B122" s="209"/>
      <c r="C122" s="209"/>
      <c r="D122" s="209"/>
      <c r="E122" s="209"/>
      <c r="F122" s="209"/>
      <c r="G122" s="209"/>
      <c r="H122" s="209"/>
      <c r="I122" s="209"/>
      <c r="J122" s="209"/>
    </row>
    <row r="123" spans="1:10" ht="16.350000000000001" customHeight="1">
      <c r="A123" s="4">
        <v>4</v>
      </c>
      <c r="B123" s="211" t="s">
        <v>116</v>
      </c>
      <c r="C123" s="211"/>
      <c r="D123" s="211"/>
      <c r="E123" s="211"/>
      <c r="F123" s="211"/>
      <c r="G123" s="211"/>
      <c r="H123" s="211"/>
      <c r="I123" s="211"/>
      <c r="J123" s="68" t="s">
        <v>46</v>
      </c>
    </row>
    <row r="124" spans="1:10" ht="14.65" customHeight="1">
      <c r="A124" s="60" t="s">
        <v>101</v>
      </c>
      <c r="B124" s="204" t="s">
        <v>102</v>
      </c>
      <c r="C124" s="204"/>
      <c r="D124" s="204"/>
      <c r="E124" s="204"/>
      <c r="F124" s="204"/>
      <c r="G124" s="204"/>
      <c r="H124" s="204"/>
      <c r="I124" s="59">
        <f>I114</f>
        <v>0.10668000000000001</v>
      </c>
      <c r="J124" s="36">
        <f>J114</f>
        <v>0</v>
      </c>
    </row>
    <row r="125" spans="1:10" ht="14.65" customHeight="1">
      <c r="A125" s="60" t="s">
        <v>117</v>
      </c>
      <c r="B125" s="204" t="s">
        <v>113</v>
      </c>
      <c r="C125" s="204"/>
      <c r="D125" s="204"/>
      <c r="E125" s="204"/>
      <c r="F125" s="204"/>
      <c r="G125" s="204"/>
      <c r="H125" s="204"/>
      <c r="I125" s="16"/>
      <c r="J125" s="36">
        <f>J120</f>
        <v>0</v>
      </c>
    </row>
    <row r="126" spans="1:10" ht="14.65" customHeight="1">
      <c r="A126" s="208" t="s">
        <v>51</v>
      </c>
      <c r="B126" s="208"/>
      <c r="C126" s="208"/>
      <c r="D126" s="208"/>
      <c r="E126" s="208"/>
      <c r="F126" s="208"/>
      <c r="G126" s="208"/>
      <c r="H126" s="208"/>
      <c r="I126" s="69">
        <f>SUM(I124:I125)</f>
        <v>0.10668000000000001</v>
      </c>
      <c r="J126" s="26">
        <f>SUM(J124+J125)</f>
        <v>0</v>
      </c>
    </row>
    <row r="127" spans="1:10" ht="14.65" customHeight="1">
      <c r="A127" s="190"/>
      <c r="B127" s="190"/>
      <c r="C127" s="190"/>
      <c r="D127" s="190"/>
      <c r="E127" s="190"/>
      <c r="F127" s="190"/>
      <c r="G127" s="190"/>
      <c r="H127" s="190"/>
      <c r="I127" s="190"/>
      <c r="J127" s="190"/>
    </row>
    <row r="128" spans="1:10" ht="16.149999999999999" customHeight="1">
      <c r="A128" s="206" t="s">
        <v>118</v>
      </c>
      <c r="B128" s="206"/>
      <c r="C128" s="206"/>
      <c r="D128" s="206"/>
      <c r="E128" s="206"/>
      <c r="F128" s="206"/>
      <c r="G128" s="206"/>
      <c r="H128" s="206"/>
      <c r="I128" s="206"/>
      <c r="J128" s="206"/>
    </row>
    <row r="129" spans="1:10" ht="15.75" customHeight="1">
      <c r="A129" s="43">
        <v>5</v>
      </c>
      <c r="B129" s="207" t="s">
        <v>119</v>
      </c>
      <c r="C129" s="207"/>
      <c r="D129" s="207"/>
      <c r="E129" s="207"/>
      <c r="F129" s="207"/>
      <c r="G129" s="207"/>
      <c r="H129" s="207"/>
      <c r="I129" s="207"/>
      <c r="J129" s="43" t="s">
        <v>46</v>
      </c>
    </row>
    <row r="130" spans="1:10" ht="12.75">
      <c r="A130" s="15" t="s">
        <v>7</v>
      </c>
      <c r="B130" s="194" t="s">
        <v>120</v>
      </c>
      <c r="C130" s="194"/>
      <c r="D130" s="194"/>
      <c r="E130" s="194"/>
      <c r="F130" s="194"/>
      <c r="G130" s="194"/>
      <c r="H130" s="194"/>
      <c r="I130" s="194"/>
      <c r="J130" s="70">
        <f>Uniformes!F12</f>
        <v>0</v>
      </c>
    </row>
    <row r="131" spans="1:10" ht="22.5" customHeight="1">
      <c r="A131" s="15" t="s">
        <v>9</v>
      </c>
      <c r="B131" s="194" t="s">
        <v>121</v>
      </c>
      <c r="C131" s="194"/>
      <c r="D131" s="194"/>
      <c r="E131" s="194"/>
      <c r="F131" s="194"/>
      <c r="G131" s="194"/>
      <c r="H131" s="194"/>
      <c r="I131" s="194"/>
      <c r="J131" s="71">
        <f>'Materiais e equipamentos'!F84</f>
        <v>0</v>
      </c>
    </row>
    <row r="132" spans="1:10" ht="39" customHeight="1">
      <c r="A132" s="15" t="s">
        <v>12</v>
      </c>
      <c r="B132" s="204" t="s">
        <v>122</v>
      </c>
      <c r="C132" s="204"/>
      <c r="D132" s="204"/>
      <c r="E132" s="204"/>
      <c r="F132" s="204"/>
      <c r="G132" s="204"/>
      <c r="H132" s="204"/>
      <c r="I132" s="204"/>
      <c r="J132" s="71">
        <v>0</v>
      </c>
    </row>
    <row r="133" spans="1:10" ht="12.75">
      <c r="A133" s="15" t="s">
        <v>14</v>
      </c>
      <c r="B133" s="194" t="s">
        <v>123</v>
      </c>
      <c r="C133" s="194"/>
      <c r="D133" s="194"/>
      <c r="E133" s="194"/>
      <c r="F133" s="194"/>
      <c r="G133" s="194"/>
      <c r="H133" s="194"/>
      <c r="I133" s="194"/>
      <c r="J133" s="72"/>
    </row>
    <row r="134" spans="1:10" ht="12.75">
      <c r="A134" s="195" t="s">
        <v>40</v>
      </c>
      <c r="B134" s="195"/>
      <c r="C134" s="195"/>
      <c r="D134" s="195"/>
      <c r="E134" s="195"/>
      <c r="F134" s="195"/>
      <c r="G134" s="195"/>
      <c r="H134" s="195"/>
      <c r="I134" s="195"/>
      <c r="J134" s="73">
        <f>SUM(J130:J132)</f>
        <v>0</v>
      </c>
    </row>
    <row r="135" spans="1:10" ht="12.75">
      <c r="A135" s="190"/>
      <c r="B135" s="190"/>
      <c r="C135" s="190"/>
      <c r="D135" s="190"/>
      <c r="E135" s="190"/>
      <c r="F135" s="190"/>
      <c r="G135" s="190"/>
      <c r="H135" s="190"/>
      <c r="I135" s="190"/>
      <c r="J135" s="190"/>
    </row>
    <row r="136" spans="1:10" ht="14.65" customHeight="1">
      <c r="A136" s="205" t="s">
        <v>124</v>
      </c>
      <c r="B136" s="205"/>
      <c r="C136" s="205"/>
      <c r="D136" s="205"/>
      <c r="E136" s="205"/>
      <c r="F136" s="205"/>
      <c r="G136" s="205"/>
      <c r="H136" s="205"/>
      <c r="I136" s="205"/>
      <c r="J136" s="205"/>
    </row>
    <row r="137" spans="1:10" ht="14.65" customHeight="1">
      <c r="A137" s="190"/>
      <c r="B137" s="190"/>
      <c r="C137" s="190"/>
      <c r="D137" s="190"/>
      <c r="E137" s="190"/>
      <c r="F137" s="190"/>
      <c r="G137" s="190"/>
      <c r="H137" s="190"/>
      <c r="I137" s="190"/>
      <c r="J137" s="190"/>
    </row>
    <row r="138" spans="1:10" s="32" customFormat="1" ht="16.149999999999999" customHeight="1">
      <c r="A138" s="206" t="s">
        <v>125</v>
      </c>
      <c r="B138" s="206"/>
      <c r="C138" s="206"/>
      <c r="D138" s="206"/>
      <c r="E138" s="206"/>
      <c r="F138" s="206"/>
      <c r="G138" s="206"/>
      <c r="H138" s="206"/>
      <c r="I138" s="206"/>
      <c r="J138" s="206"/>
    </row>
    <row r="139" spans="1:10" ht="30.4" customHeight="1">
      <c r="A139" s="43">
        <v>6</v>
      </c>
      <c r="B139" s="207" t="s">
        <v>126</v>
      </c>
      <c r="C139" s="207"/>
      <c r="D139" s="207"/>
      <c r="E139" s="207"/>
      <c r="F139" s="207"/>
      <c r="G139" s="207"/>
      <c r="H139" s="207"/>
      <c r="I139" s="4" t="s">
        <v>56</v>
      </c>
      <c r="J139" s="74" t="s">
        <v>127</v>
      </c>
    </row>
    <row r="140" spans="1:10" ht="51" customHeight="1">
      <c r="A140" s="200" t="s">
        <v>128</v>
      </c>
      <c r="B140" s="200"/>
      <c r="C140" s="200"/>
      <c r="D140" s="200"/>
      <c r="E140" s="200"/>
      <c r="F140" s="200"/>
      <c r="G140" s="200"/>
      <c r="H140" s="200"/>
      <c r="I140" s="75" t="s">
        <v>77</v>
      </c>
      <c r="J140" s="76">
        <f>SUM(J34+J90+J100+J126+J134)</f>
        <v>0</v>
      </c>
    </row>
    <row r="141" spans="1:10" ht="17.100000000000001" customHeight="1">
      <c r="A141" s="77" t="s">
        <v>7</v>
      </c>
      <c r="B141" s="201" t="s">
        <v>129</v>
      </c>
      <c r="C141" s="201"/>
      <c r="D141" s="201"/>
      <c r="E141" s="201"/>
      <c r="F141" s="201"/>
      <c r="G141" s="201"/>
      <c r="H141" s="201"/>
      <c r="I141" s="78">
        <v>0.05</v>
      </c>
      <c r="J141" s="36">
        <f>ROUND(I141*J140,2)</f>
        <v>0</v>
      </c>
    </row>
    <row r="142" spans="1:10" ht="51" customHeight="1">
      <c r="A142" s="200" t="s">
        <v>130</v>
      </c>
      <c r="B142" s="200"/>
      <c r="C142" s="200"/>
      <c r="D142" s="200"/>
      <c r="E142" s="200"/>
      <c r="F142" s="200"/>
      <c r="G142" s="200"/>
      <c r="H142" s="200"/>
      <c r="I142" s="79" t="s">
        <v>77</v>
      </c>
      <c r="J142" s="76">
        <f>SUM(J34+J90+J100+J126+J134+J141)</f>
        <v>0</v>
      </c>
    </row>
    <row r="143" spans="1:10" ht="17.100000000000001" customHeight="1">
      <c r="A143" s="77" t="s">
        <v>9</v>
      </c>
      <c r="B143" s="201" t="s">
        <v>131</v>
      </c>
      <c r="C143" s="201"/>
      <c r="D143" s="201"/>
      <c r="E143" s="201"/>
      <c r="F143" s="201"/>
      <c r="G143" s="201"/>
      <c r="H143" s="201"/>
      <c r="I143" s="78">
        <v>0.1</v>
      </c>
      <c r="J143" s="36">
        <f>ROUND(I143*J142,2)</f>
        <v>0</v>
      </c>
    </row>
    <row r="144" spans="1:10" ht="51" customHeight="1">
      <c r="A144" s="200" t="s">
        <v>132</v>
      </c>
      <c r="B144" s="200"/>
      <c r="C144" s="200"/>
      <c r="D144" s="200"/>
      <c r="E144" s="200"/>
      <c r="F144" s="200"/>
      <c r="G144" s="200"/>
      <c r="H144" s="200"/>
      <c r="I144" s="79" t="s">
        <v>77</v>
      </c>
      <c r="J144" s="76">
        <f>SUM(J34+J90+J100+J126+J134+J141+J143)</f>
        <v>0</v>
      </c>
    </row>
    <row r="145" spans="1:10" ht="17.100000000000001" customHeight="1">
      <c r="A145" s="77" t="s">
        <v>12</v>
      </c>
      <c r="B145" s="201" t="s">
        <v>133</v>
      </c>
      <c r="C145" s="201"/>
      <c r="D145" s="201"/>
      <c r="E145" s="201"/>
      <c r="F145" s="201"/>
      <c r="G145" s="201"/>
      <c r="H145" s="201"/>
      <c r="I145" s="80" t="s">
        <v>77</v>
      </c>
      <c r="J145" s="81" t="s">
        <v>77</v>
      </c>
    </row>
    <row r="146" spans="1:10" ht="17.100000000000001" customHeight="1">
      <c r="A146" s="77"/>
      <c r="B146" s="202" t="s">
        <v>291</v>
      </c>
      <c r="C146" s="202"/>
      <c r="D146" s="202"/>
      <c r="E146" s="203" t="s">
        <v>134</v>
      </c>
      <c r="F146" s="203"/>
      <c r="G146" s="203"/>
      <c r="H146" s="203"/>
      <c r="I146" s="203"/>
      <c r="J146" s="203"/>
    </row>
    <row r="147" spans="1:10" ht="12.75">
      <c r="A147" s="15"/>
      <c r="B147" s="194" t="s">
        <v>135</v>
      </c>
      <c r="C147" s="194"/>
      <c r="D147" s="194"/>
      <c r="E147" s="194"/>
      <c r="F147" s="194"/>
      <c r="G147" s="194"/>
      <c r="H147" s="194"/>
      <c r="I147" s="80" t="s">
        <v>77</v>
      </c>
      <c r="J147" s="81" t="s">
        <v>77</v>
      </c>
    </row>
    <row r="148" spans="1:10" ht="12.75">
      <c r="A148" s="15"/>
      <c r="B148" s="194" t="s">
        <v>136</v>
      </c>
      <c r="C148" s="194"/>
      <c r="D148" s="194"/>
      <c r="E148" s="194"/>
      <c r="F148" s="194"/>
      <c r="G148" s="194"/>
      <c r="H148" s="194"/>
      <c r="I148" s="82">
        <v>7.5999999999999998E-2</v>
      </c>
      <c r="J148" s="36">
        <f>ROUND(($J$144/(1-$I$157))*I148,2)</f>
        <v>0</v>
      </c>
    </row>
    <row r="149" spans="1:10" ht="12.75">
      <c r="A149" s="15"/>
      <c r="B149" s="194" t="s">
        <v>137</v>
      </c>
      <c r="C149" s="194"/>
      <c r="D149" s="194"/>
      <c r="E149" s="194"/>
      <c r="F149" s="194"/>
      <c r="G149" s="194"/>
      <c r="H149" s="194"/>
      <c r="I149" s="82">
        <v>1.6500000000000001E-2</v>
      </c>
      <c r="J149" s="36">
        <f>ROUND(($J$144/(1-$I$157))*I149,2)</f>
        <v>0</v>
      </c>
    </row>
    <row r="150" spans="1:10" ht="19.5" customHeight="1">
      <c r="A150" s="15"/>
      <c r="B150" s="204" t="s">
        <v>138</v>
      </c>
      <c r="C150" s="204"/>
      <c r="D150" s="204"/>
      <c r="E150" s="204"/>
      <c r="F150" s="204"/>
      <c r="G150" s="204"/>
      <c r="H150" s="204"/>
      <c r="I150" s="82" t="s">
        <v>77</v>
      </c>
      <c r="J150" s="81" t="s">
        <v>77</v>
      </c>
    </row>
    <row r="151" spans="1:10" ht="17.25" customHeight="1">
      <c r="A151" s="15"/>
      <c r="B151" s="204" t="s">
        <v>139</v>
      </c>
      <c r="C151" s="204"/>
      <c r="D151" s="204"/>
      <c r="E151" s="204"/>
      <c r="F151" s="204"/>
      <c r="G151" s="204"/>
      <c r="H151" s="204"/>
      <c r="I151" s="82" t="s">
        <v>77</v>
      </c>
      <c r="J151" s="81" t="s">
        <v>77</v>
      </c>
    </row>
    <row r="152" spans="1:10" ht="14.65" customHeight="1">
      <c r="A152" s="15"/>
      <c r="B152" s="194" t="s">
        <v>140</v>
      </c>
      <c r="C152" s="194"/>
      <c r="D152" s="194"/>
      <c r="E152" s="194"/>
      <c r="F152" s="194"/>
      <c r="G152" s="194"/>
      <c r="H152" s="194"/>
      <c r="I152" s="82" t="s">
        <v>77</v>
      </c>
      <c r="J152" s="81" t="s">
        <v>77</v>
      </c>
    </row>
    <row r="153" spans="1:10" ht="12.75">
      <c r="A153" s="15"/>
      <c r="B153" s="194" t="s">
        <v>141</v>
      </c>
      <c r="C153" s="194"/>
      <c r="D153" s="194"/>
      <c r="E153" s="194"/>
      <c r="F153" s="194"/>
      <c r="G153" s="194"/>
      <c r="H153" s="194"/>
      <c r="I153" s="82" t="s">
        <v>77</v>
      </c>
      <c r="J153" s="81" t="s">
        <v>77</v>
      </c>
    </row>
    <row r="154" spans="1:10" ht="12.75">
      <c r="A154" s="15"/>
      <c r="B154" s="194" t="s">
        <v>142</v>
      </c>
      <c r="C154" s="194"/>
      <c r="D154" s="194"/>
      <c r="E154" s="194"/>
      <c r="F154" s="194"/>
      <c r="G154" s="194"/>
      <c r="H154" s="194"/>
      <c r="I154" s="82">
        <v>0.05</v>
      </c>
      <c r="J154" s="36">
        <f>ROUND(($J$144/(1-$I$157))*I154,2)</f>
        <v>0</v>
      </c>
    </row>
    <row r="155" spans="1:10" ht="12.75">
      <c r="A155" s="195" t="s">
        <v>51</v>
      </c>
      <c r="B155" s="195"/>
      <c r="C155" s="195"/>
      <c r="D155" s="195"/>
      <c r="E155" s="195"/>
      <c r="F155" s="195"/>
      <c r="G155" s="195"/>
      <c r="H155" s="195"/>
      <c r="I155" s="195"/>
      <c r="J155" s="26">
        <f>SUM(J141+J143+J148+J149+J154)</f>
        <v>0</v>
      </c>
    </row>
    <row r="156" spans="1:10" ht="12.75">
      <c r="A156" s="190"/>
      <c r="B156" s="190"/>
      <c r="C156" s="190"/>
      <c r="D156" s="190"/>
      <c r="E156" s="190"/>
      <c r="F156" s="190"/>
      <c r="G156" s="190"/>
      <c r="H156" s="190"/>
      <c r="I156" s="190"/>
      <c r="J156" s="190"/>
    </row>
    <row r="157" spans="1:10" ht="14.65" customHeight="1">
      <c r="A157" s="196" t="s">
        <v>143</v>
      </c>
      <c r="B157" s="196"/>
      <c r="C157" s="196"/>
      <c r="D157" s="196"/>
      <c r="E157" s="196"/>
      <c r="F157" s="196"/>
      <c r="G157" s="196"/>
      <c r="H157" s="196"/>
      <c r="I157" s="83">
        <f>SUM(I148:I154)</f>
        <v>0.14250000000000002</v>
      </c>
      <c r="J157" s="84">
        <f>SUM(J148:J154)</f>
        <v>0</v>
      </c>
    </row>
    <row r="158" spans="1:10" ht="14.65" customHeight="1">
      <c r="A158" s="197" t="s">
        <v>144</v>
      </c>
      <c r="B158" s="197"/>
      <c r="C158" s="197"/>
      <c r="D158" s="198" t="s">
        <v>145</v>
      </c>
      <c r="E158" s="198"/>
      <c r="F158" s="198"/>
      <c r="G158" s="198"/>
      <c r="H158" s="198"/>
      <c r="I158" s="198"/>
      <c r="J158" s="198"/>
    </row>
    <row r="159" spans="1:10">
      <c r="A159" s="197"/>
      <c r="B159" s="197"/>
      <c r="C159" s="197"/>
      <c r="D159" s="198" t="s">
        <v>146</v>
      </c>
      <c r="E159" s="198"/>
      <c r="F159" s="198"/>
      <c r="G159" s="198"/>
      <c r="H159" s="198"/>
      <c r="I159" s="198"/>
      <c r="J159" s="198"/>
    </row>
    <row r="160" spans="1:10">
      <c r="A160" s="197"/>
      <c r="B160" s="197"/>
      <c r="C160" s="197"/>
      <c r="D160" s="199" t="s">
        <v>147</v>
      </c>
      <c r="E160" s="199"/>
      <c r="F160" s="199"/>
      <c r="G160" s="199"/>
      <c r="H160" s="199"/>
      <c r="I160" s="199"/>
      <c r="J160" s="199"/>
    </row>
    <row r="161" spans="1:12" ht="12.75">
      <c r="A161" s="190"/>
      <c r="B161" s="190"/>
      <c r="C161" s="190"/>
      <c r="D161" s="190"/>
      <c r="E161" s="190"/>
      <c r="F161" s="190"/>
      <c r="G161" s="190"/>
      <c r="H161" s="190"/>
      <c r="I161" s="190"/>
      <c r="J161" s="190"/>
    </row>
    <row r="162" spans="1:12" ht="27.6" customHeight="1">
      <c r="A162" s="191" t="s">
        <v>148</v>
      </c>
      <c r="B162" s="191"/>
      <c r="C162" s="191"/>
      <c r="D162" s="191"/>
      <c r="E162" s="191"/>
      <c r="F162" s="191"/>
      <c r="G162" s="191"/>
      <c r="H162" s="191"/>
      <c r="I162" s="191"/>
      <c r="J162" s="191"/>
    </row>
    <row r="163" spans="1:12" ht="14.65" customHeight="1">
      <c r="A163" s="190"/>
      <c r="B163" s="190"/>
      <c r="C163" s="190"/>
      <c r="D163" s="190"/>
      <c r="E163" s="190"/>
      <c r="F163" s="190"/>
      <c r="G163" s="190"/>
      <c r="H163" s="190"/>
      <c r="I163" s="190"/>
      <c r="J163" s="190"/>
    </row>
    <row r="164" spans="1:12" ht="45.95" customHeight="1">
      <c r="A164" s="192" t="s">
        <v>149</v>
      </c>
      <c r="B164" s="192"/>
      <c r="C164" s="192"/>
      <c r="D164" s="192"/>
      <c r="E164" s="192"/>
      <c r="F164" s="192"/>
      <c r="G164" s="192"/>
      <c r="H164" s="192"/>
      <c r="I164" s="192"/>
      <c r="J164" s="192"/>
    </row>
    <row r="165" spans="1:12" ht="14.65" customHeight="1">
      <c r="A165" s="193" t="s">
        <v>150</v>
      </c>
      <c r="B165" s="193"/>
      <c r="C165" s="193"/>
      <c r="D165" s="193"/>
      <c r="E165" s="193"/>
      <c r="F165" s="193"/>
      <c r="G165" s="193"/>
      <c r="H165" s="193"/>
      <c r="I165" s="193"/>
      <c r="J165" s="6" t="s">
        <v>46</v>
      </c>
    </row>
    <row r="166" spans="1:12" ht="14.65" customHeight="1">
      <c r="A166" s="85" t="s">
        <v>7</v>
      </c>
      <c r="B166" s="183" t="s">
        <v>151</v>
      </c>
      <c r="C166" s="183"/>
      <c r="D166" s="183"/>
      <c r="E166" s="183"/>
      <c r="F166" s="183"/>
      <c r="G166" s="183"/>
      <c r="H166" s="183"/>
      <c r="I166" s="183"/>
      <c r="J166" s="86">
        <f>J34</f>
        <v>0</v>
      </c>
    </row>
    <row r="167" spans="1:12" ht="14.65" customHeight="1">
      <c r="A167" s="85" t="s">
        <v>9</v>
      </c>
      <c r="B167" s="183" t="s">
        <v>42</v>
      </c>
      <c r="C167" s="183"/>
      <c r="D167" s="183"/>
      <c r="E167" s="183"/>
      <c r="F167" s="183"/>
      <c r="G167" s="183"/>
      <c r="H167" s="183"/>
      <c r="I167" s="183"/>
      <c r="J167" s="86">
        <f>J90</f>
        <v>0</v>
      </c>
    </row>
    <row r="168" spans="1:12" ht="14.65" customHeight="1">
      <c r="A168" s="85" t="s">
        <v>12</v>
      </c>
      <c r="B168" s="183" t="s">
        <v>152</v>
      </c>
      <c r="C168" s="183"/>
      <c r="D168" s="183"/>
      <c r="E168" s="183"/>
      <c r="F168" s="183"/>
      <c r="G168" s="183"/>
      <c r="H168" s="183"/>
      <c r="I168" s="183"/>
      <c r="J168" s="86">
        <f>J100</f>
        <v>0</v>
      </c>
    </row>
    <row r="169" spans="1:12" ht="14.65" customHeight="1">
      <c r="A169" s="85" t="s">
        <v>14</v>
      </c>
      <c r="B169" s="183" t="s">
        <v>153</v>
      </c>
      <c r="C169" s="183"/>
      <c r="D169" s="183"/>
      <c r="E169" s="183"/>
      <c r="F169" s="183"/>
      <c r="G169" s="183"/>
      <c r="H169" s="183"/>
      <c r="I169" s="183"/>
      <c r="J169" s="86">
        <f>J126</f>
        <v>0</v>
      </c>
    </row>
    <row r="170" spans="1:12" ht="14.65" customHeight="1">
      <c r="A170" s="85" t="s">
        <v>64</v>
      </c>
      <c r="B170" s="183" t="s">
        <v>154</v>
      </c>
      <c r="C170" s="183"/>
      <c r="D170" s="183"/>
      <c r="E170" s="183"/>
      <c r="F170" s="183"/>
      <c r="G170" s="183"/>
      <c r="H170" s="183"/>
      <c r="I170" s="183"/>
      <c r="J170" s="86">
        <f>J134</f>
        <v>0</v>
      </c>
    </row>
    <row r="171" spans="1:12" ht="14.65" customHeight="1">
      <c r="A171" s="184" t="s">
        <v>155</v>
      </c>
      <c r="B171" s="184"/>
      <c r="C171" s="184"/>
      <c r="D171" s="184"/>
      <c r="E171" s="184"/>
      <c r="F171" s="184"/>
      <c r="G171" s="184"/>
      <c r="H171" s="184"/>
      <c r="I171" s="184"/>
      <c r="J171" s="87">
        <f>SUM(J166:J170)</f>
        <v>0</v>
      </c>
    </row>
    <row r="172" spans="1:12" ht="14.65" customHeight="1">
      <c r="A172" s="88" t="s">
        <v>66</v>
      </c>
      <c r="B172" s="185" t="s">
        <v>156</v>
      </c>
      <c r="C172" s="185"/>
      <c r="D172" s="185"/>
      <c r="E172" s="185"/>
      <c r="F172" s="185"/>
      <c r="G172" s="185"/>
      <c r="H172" s="185"/>
      <c r="I172" s="185"/>
      <c r="J172" s="89">
        <f>J155</f>
        <v>0</v>
      </c>
    </row>
    <row r="173" spans="1:12" ht="14.65" customHeight="1">
      <c r="A173" s="184" t="s">
        <v>157</v>
      </c>
      <c r="B173" s="184"/>
      <c r="C173" s="184"/>
      <c r="D173" s="184"/>
      <c r="E173" s="184"/>
      <c r="F173" s="184"/>
      <c r="G173" s="184"/>
      <c r="H173" s="184"/>
      <c r="I173" s="184"/>
      <c r="J173" s="87">
        <f>SUM(J171:J172)</f>
        <v>0</v>
      </c>
    </row>
    <row r="174" spans="1:12" ht="14.65" customHeight="1">
      <c r="A174" s="186"/>
      <c r="B174" s="186"/>
      <c r="C174" s="186"/>
      <c r="D174" s="186"/>
      <c r="E174" s="186"/>
      <c r="F174" s="186"/>
      <c r="G174" s="186"/>
      <c r="H174" s="186"/>
      <c r="I174" s="186"/>
      <c r="J174" s="186"/>
    </row>
    <row r="175" spans="1:12" ht="17.100000000000001" customHeight="1">
      <c r="A175" s="187"/>
      <c r="B175" s="187"/>
      <c r="C175" s="187"/>
      <c r="D175" s="187"/>
      <c r="E175" s="187"/>
      <c r="F175" s="187"/>
      <c r="G175" s="187"/>
      <c r="H175" s="187"/>
      <c r="I175" s="187"/>
      <c r="J175" s="187"/>
      <c r="K175" s="90"/>
      <c r="L175" s="91"/>
    </row>
    <row r="176" spans="1:12" ht="14.65" customHeight="1">
      <c r="A176" s="188"/>
      <c r="B176" s="188"/>
      <c r="C176" s="188"/>
      <c r="D176" s="188"/>
      <c r="E176" s="188"/>
      <c r="F176" s="188"/>
      <c r="G176" s="188"/>
      <c r="H176" s="188"/>
      <c r="I176" s="188"/>
      <c r="J176" s="188"/>
    </row>
    <row r="177" spans="1:24" ht="27.4" customHeight="1">
      <c r="A177" s="189" t="s">
        <v>158</v>
      </c>
      <c r="B177" s="189"/>
      <c r="C177" s="189"/>
      <c r="D177" s="189"/>
      <c r="E177" s="189"/>
      <c r="F177" s="189"/>
      <c r="G177" s="189"/>
      <c r="H177" s="189"/>
      <c r="I177" s="189"/>
      <c r="J177" s="189"/>
    </row>
    <row r="178" spans="1:24" ht="38.25" customHeight="1">
      <c r="A178" s="177" t="s">
        <v>159</v>
      </c>
      <c r="B178" s="177"/>
      <c r="C178" s="177" t="s">
        <v>160</v>
      </c>
      <c r="D178" s="177"/>
      <c r="E178" s="93" t="s">
        <v>161</v>
      </c>
      <c r="F178" s="177" t="s">
        <v>162</v>
      </c>
      <c r="G178" s="177"/>
      <c r="H178" s="177"/>
      <c r="I178" s="10" t="s">
        <v>163</v>
      </c>
      <c r="J178" s="10" t="s">
        <v>164</v>
      </c>
    </row>
    <row r="179" spans="1:24" ht="27.4" customHeight="1">
      <c r="A179" s="177" t="s">
        <v>178</v>
      </c>
      <c r="B179" s="177"/>
      <c r="C179" s="178">
        <f>J173</f>
        <v>0</v>
      </c>
      <c r="D179" s="178"/>
      <c r="E179" s="93">
        <v>2</v>
      </c>
      <c r="F179" s="178">
        <f>C179*E179</f>
        <v>0</v>
      </c>
      <c r="G179" s="178"/>
      <c r="H179" s="178"/>
      <c r="I179" s="93">
        <v>1</v>
      </c>
      <c r="J179" s="94">
        <f>F179*I179</f>
        <v>0</v>
      </c>
    </row>
    <row r="180" spans="1:24" ht="27.4" customHeight="1">
      <c r="A180" s="179" t="s">
        <v>166</v>
      </c>
      <c r="B180" s="179"/>
      <c r="C180" s="179"/>
      <c r="D180" s="179"/>
      <c r="E180" s="179"/>
      <c r="F180" s="179"/>
      <c r="G180" s="179"/>
      <c r="H180" s="179"/>
      <c r="I180" s="179"/>
      <c r="J180" s="92"/>
    </row>
    <row r="181" spans="1:24" ht="27.4" customHeight="1">
      <c r="A181" s="180" t="s">
        <v>167</v>
      </c>
      <c r="B181" s="180"/>
      <c r="C181" s="180"/>
      <c r="D181" s="180"/>
      <c r="E181" s="180"/>
      <c r="F181" s="180"/>
      <c r="G181" s="180"/>
      <c r="H181" s="180"/>
      <c r="I181" s="180"/>
      <c r="J181" s="180"/>
      <c r="K181" s="95"/>
      <c r="L181" s="95"/>
      <c r="M181" s="95"/>
      <c r="N181" s="95"/>
      <c r="O181" s="95"/>
      <c r="P181" s="95"/>
      <c r="Q181" s="95"/>
      <c r="R181" s="95"/>
      <c r="S181" s="95"/>
      <c r="T181" s="95"/>
      <c r="U181" s="95"/>
      <c r="V181" s="95"/>
      <c r="W181" s="95"/>
      <c r="X181" s="95"/>
    </row>
    <row r="182" spans="1:24" ht="27.4" customHeight="1">
      <c r="A182" s="181" t="s">
        <v>168</v>
      </c>
      <c r="B182" s="181"/>
      <c r="C182" s="181"/>
      <c r="D182" s="181"/>
      <c r="E182" s="181"/>
      <c r="F182" s="181"/>
      <c r="G182" s="181"/>
      <c r="H182" s="181"/>
      <c r="I182" s="181"/>
      <c r="J182" s="96" t="s">
        <v>84</v>
      </c>
      <c r="K182" s="97"/>
      <c r="L182" s="97"/>
      <c r="M182" s="97"/>
      <c r="N182" s="97"/>
      <c r="O182" s="97"/>
      <c r="P182" s="97"/>
      <c r="Q182" s="97"/>
      <c r="R182" s="97"/>
      <c r="S182" s="97"/>
      <c r="T182" s="97"/>
      <c r="U182" s="182"/>
      <c r="V182" s="182"/>
      <c r="W182" s="182"/>
      <c r="X182" s="182"/>
    </row>
    <row r="183" spans="1:24" ht="27.4" customHeight="1">
      <c r="A183" s="98" t="s">
        <v>7</v>
      </c>
      <c r="B183" s="174" t="s">
        <v>169</v>
      </c>
      <c r="C183" s="174"/>
      <c r="D183" s="174"/>
      <c r="E183" s="174"/>
      <c r="F183" s="174"/>
      <c r="G183" s="174"/>
      <c r="H183" s="174"/>
      <c r="I183" s="174"/>
      <c r="J183" s="99">
        <f>ROUND(J179,2)</f>
        <v>0</v>
      </c>
      <c r="K183" s="100"/>
      <c r="L183" s="100"/>
      <c r="M183" s="100"/>
      <c r="N183" s="100"/>
      <c r="O183" s="100"/>
      <c r="P183" s="100"/>
      <c r="Q183" s="100"/>
      <c r="R183" s="100"/>
      <c r="S183" s="100"/>
      <c r="T183" s="100"/>
      <c r="U183" s="175"/>
      <c r="V183" s="175"/>
      <c r="W183" s="175"/>
      <c r="X183" s="175"/>
    </row>
    <row r="184" spans="1:24" ht="27.4" customHeight="1">
      <c r="A184" s="98" t="s">
        <v>9</v>
      </c>
      <c r="B184" s="174" t="s">
        <v>170</v>
      </c>
      <c r="C184" s="174"/>
      <c r="D184" s="174"/>
      <c r="E184" s="174"/>
      <c r="F184" s="174"/>
      <c r="G184" s="174"/>
      <c r="H184" s="174"/>
      <c r="I184" s="174"/>
      <c r="J184" s="99">
        <f>ROUND(J179,2)</f>
        <v>0</v>
      </c>
      <c r="K184" s="100"/>
      <c r="L184" s="100"/>
      <c r="M184" s="100"/>
      <c r="N184" s="100"/>
      <c r="O184" s="100"/>
      <c r="P184" s="100"/>
      <c r="Q184" s="100"/>
      <c r="R184" s="100"/>
      <c r="S184" s="100"/>
      <c r="T184" s="100"/>
      <c r="U184" s="175"/>
      <c r="V184" s="175"/>
      <c r="W184" s="175"/>
      <c r="X184" s="175"/>
    </row>
    <row r="185" spans="1:24" ht="27.4" customHeight="1">
      <c r="A185" s="101" t="s">
        <v>12</v>
      </c>
      <c r="B185" s="176" t="s">
        <v>171</v>
      </c>
      <c r="C185" s="176"/>
      <c r="D185" s="176"/>
      <c r="E185" s="176"/>
      <c r="F185" s="176"/>
      <c r="G185" s="176"/>
      <c r="H185" s="176"/>
      <c r="I185" s="176"/>
      <c r="J185" s="102">
        <f>J184*12</f>
        <v>0</v>
      </c>
      <c r="K185" s="100"/>
      <c r="L185" s="100"/>
      <c r="M185" s="100"/>
      <c r="N185" s="100"/>
      <c r="O185" s="100"/>
      <c r="P185" s="100"/>
      <c r="Q185" s="100"/>
      <c r="R185" s="100"/>
      <c r="S185" s="100"/>
      <c r="T185" s="100"/>
      <c r="U185" s="175"/>
      <c r="V185" s="175"/>
      <c r="W185" s="175"/>
      <c r="X185" s="175"/>
    </row>
  </sheetData>
  <sheetProtection selectLockedCells="1" selectUnlockedCells="1"/>
  <mergeCells count="292">
    <mergeCell ref="B8:G8"/>
    <mergeCell ref="H8:J8"/>
    <mergeCell ref="B9:G9"/>
    <mergeCell ref="H9:J9"/>
    <mergeCell ref="B10:G10"/>
    <mergeCell ref="H10:J10"/>
    <mergeCell ref="A11:J11"/>
    <mergeCell ref="A12:F12"/>
    <mergeCell ref="G12:J12"/>
    <mergeCell ref="A1:J1"/>
    <mergeCell ref="A2:J2"/>
    <mergeCell ref="A3:G3"/>
    <mergeCell ref="H3:J3"/>
    <mergeCell ref="A4:G4"/>
    <mergeCell ref="H4:J4"/>
    <mergeCell ref="A5:J5"/>
    <mergeCell ref="A6:J6"/>
    <mergeCell ref="B7:G7"/>
    <mergeCell ref="H7:J7"/>
    <mergeCell ref="G13:J13"/>
    <mergeCell ref="A14:J14"/>
    <mergeCell ref="A15:J15"/>
    <mergeCell ref="A16:J16"/>
    <mergeCell ref="A17:J17"/>
    <mergeCell ref="B18:G18"/>
    <mergeCell ref="H18:J18"/>
    <mergeCell ref="X18:AE18"/>
    <mergeCell ref="AF18:AM18"/>
    <mergeCell ref="A13:F13"/>
    <mergeCell ref="AN18:AU18"/>
    <mergeCell ref="AV18:BC18"/>
    <mergeCell ref="BD18:BK18"/>
    <mergeCell ref="BL18:BS18"/>
    <mergeCell ref="BT18:CA18"/>
    <mergeCell ref="CB18:CI18"/>
    <mergeCell ref="CJ18:CQ18"/>
    <mergeCell ref="CR18:CY18"/>
    <mergeCell ref="CZ18:DG18"/>
    <mergeCell ref="IN18:IU18"/>
    <mergeCell ref="B19:G19"/>
    <mergeCell ref="H19:J19"/>
    <mergeCell ref="B20:G20"/>
    <mergeCell ref="H20:J20"/>
    <mergeCell ref="B21:G21"/>
    <mergeCell ref="H21:J21"/>
    <mergeCell ref="GR18:GY18"/>
    <mergeCell ref="GZ18:HG18"/>
    <mergeCell ref="HH18:HO18"/>
    <mergeCell ref="DH18:DO18"/>
    <mergeCell ref="DP18:DW18"/>
    <mergeCell ref="DX18:EE18"/>
    <mergeCell ref="EF18:EM18"/>
    <mergeCell ref="EN18:EU18"/>
    <mergeCell ref="HP18:HW18"/>
    <mergeCell ref="HX18:IE18"/>
    <mergeCell ref="IF18:IM18"/>
    <mergeCell ref="EV18:FC18"/>
    <mergeCell ref="FD18:FK18"/>
    <mergeCell ref="FL18:FS18"/>
    <mergeCell ref="FT18:GA18"/>
    <mergeCell ref="GB18:GI18"/>
    <mergeCell ref="GJ18:GQ18"/>
    <mergeCell ref="B22:G22"/>
    <mergeCell ref="H22:J22"/>
    <mergeCell ref="B23:G23"/>
    <mergeCell ref="H23:J23"/>
    <mergeCell ref="A24:J24"/>
    <mergeCell ref="A25:J25"/>
    <mergeCell ref="A26:J26"/>
    <mergeCell ref="A27:J27"/>
    <mergeCell ref="B28:G28"/>
    <mergeCell ref="H28:I28"/>
    <mergeCell ref="B29:I29"/>
    <mergeCell ref="B30:I30"/>
    <mergeCell ref="B31:I31"/>
    <mergeCell ref="B32:I32"/>
    <mergeCell ref="B33:I33"/>
    <mergeCell ref="A34:I34"/>
    <mergeCell ref="A35:J35"/>
    <mergeCell ref="A36:J36"/>
    <mergeCell ref="A37:J37"/>
    <mergeCell ref="A38:J38"/>
    <mergeCell ref="A39:J39"/>
    <mergeCell ref="B40:I40"/>
    <mergeCell ref="B41:H41"/>
    <mergeCell ref="B42:H42"/>
    <mergeCell ref="A43:H43"/>
    <mergeCell ref="B44:H44"/>
    <mergeCell ref="A45:H45"/>
    <mergeCell ref="S45:Y45"/>
    <mergeCell ref="AB45:AH45"/>
    <mergeCell ref="AK45:AQ45"/>
    <mergeCell ref="AT45:AZ45"/>
    <mergeCell ref="BC45:BI45"/>
    <mergeCell ref="BL45:BR45"/>
    <mergeCell ref="BU45:CA45"/>
    <mergeCell ref="CD45:CJ45"/>
    <mergeCell ref="CM45:CS45"/>
    <mergeCell ref="CV45:DB45"/>
    <mergeCell ref="GY46:HF46"/>
    <mergeCell ref="HH46:HO46"/>
    <mergeCell ref="DM46:DT46"/>
    <mergeCell ref="DV46:EC46"/>
    <mergeCell ref="DE45:DK45"/>
    <mergeCell ref="DN45:DT45"/>
    <mergeCell ref="DW45:EC45"/>
    <mergeCell ref="EF45:EL45"/>
    <mergeCell ref="EO45:EU45"/>
    <mergeCell ref="EX45:FD45"/>
    <mergeCell ref="FG45:FM45"/>
    <mergeCell ref="FP45:FV45"/>
    <mergeCell ref="FY45:GE45"/>
    <mergeCell ref="HQ46:HX46"/>
    <mergeCell ref="HZ46:IG46"/>
    <mergeCell ref="II46:IP46"/>
    <mergeCell ref="IR46:IU46"/>
    <mergeCell ref="A47:J47"/>
    <mergeCell ref="GH45:GN45"/>
    <mergeCell ref="GQ45:GW45"/>
    <mergeCell ref="GZ45:HF45"/>
    <mergeCell ref="HI45:HO45"/>
    <mergeCell ref="HR45:HX45"/>
    <mergeCell ref="IA45:IG45"/>
    <mergeCell ref="IJ45:IP45"/>
    <mergeCell ref="IS45:IU45"/>
    <mergeCell ref="A46:J46"/>
    <mergeCell ref="R46:Y46"/>
    <mergeCell ref="AA46:AH46"/>
    <mergeCell ref="AJ46:AQ46"/>
    <mergeCell ref="AS46:AZ46"/>
    <mergeCell ref="BB46:BI46"/>
    <mergeCell ref="BK46:BR46"/>
    <mergeCell ref="BT46:CA46"/>
    <mergeCell ref="CC46:CJ46"/>
    <mergeCell ref="CL46:CS46"/>
    <mergeCell ref="CU46:DB46"/>
    <mergeCell ref="A48:J48"/>
    <mergeCell ref="FO46:FV46"/>
    <mergeCell ref="FX46:GE46"/>
    <mergeCell ref="GG46:GN46"/>
    <mergeCell ref="GP46:GW46"/>
    <mergeCell ref="A49:J49"/>
    <mergeCell ref="B50:H50"/>
    <mergeCell ref="B51:H51"/>
    <mergeCell ref="B52:H52"/>
    <mergeCell ref="EE46:EL46"/>
    <mergeCell ref="EN46:EU46"/>
    <mergeCell ref="EW46:FD46"/>
    <mergeCell ref="FF46:FM46"/>
    <mergeCell ref="DD46:DK46"/>
    <mergeCell ref="B53:D53"/>
    <mergeCell ref="B54:H54"/>
    <mergeCell ref="B55:H55"/>
    <mergeCell ref="B56:H56"/>
    <mergeCell ref="B57:H57"/>
    <mergeCell ref="B58:H58"/>
    <mergeCell ref="A59:H59"/>
    <mergeCell ref="A60:J60"/>
    <mergeCell ref="B72:I72"/>
    <mergeCell ref="A61:J61"/>
    <mergeCell ref="A62:J62"/>
    <mergeCell ref="A63:J63"/>
    <mergeCell ref="B64:I64"/>
    <mergeCell ref="B65:I65"/>
    <mergeCell ref="B66:H66"/>
    <mergeCell ref="B73:I73"/>
    <mergeCell ref="B74:I74"/>
    <mergeCell ref="B75:I75"/>
    <mergeCell ref="A76:I76"/>
    <mergeCell ref="A81:J81"/>
    <mergeCell ref="B67:H67"/>
    <mergeCell ref="B68:H68"/>
    <mergeCell ref="B69:I69"/>
    <mergeCell ref="B70:H70"/>
    <mergeCell ref="B71:H71"/>
    <mergeCell ref="A77:J77"/>
    <mergeCell ref="A79:H79"/>
    <mergeCell ref="A78:H78"/>
    <mergeCell ref="B85:I85"/>
    <mergeCell ref="B86:H86"/>
    <mergeCell ref="B87:H87"/>
    <mergeCell ref="B88:I88"/>
    <mergeCell ref="A90:I90"/>
    <mergeCell ref="A82:J82"/>
    <mergeCell ref="A83:J83"/>
    <mergeCell ref="A84:J84"/>
    <mergeCell ref="A91:J91"/>
    <mergeCell ref="B89:I89"/>
    <mergeCell ref="A92:J92"/>
    <mergeCell ref="B93:I93"/>
    <mergeCell ref="B94:H94"/>
    <mergeCell ref="B95:H95"/>
    <mergeCell ref="B96:H96"/>
    <mergeCell ref="B97:H97"/>
    <mergeCell ref="B98:H98"/>
    <mergeCell ref="B99:H99"/>
    <mergeCell ref="A100:H100"/>
    <mergeCell ref="A101:J101"/>
    <mergeCell ref="A102:J102"/>
    <mergeCell ref="A103:J103"/>
    <mergeCell ref="A104:J104"/>
    <mergeCell ref="A105:J105"/>
    <mergeCell ref="B106:I106"/>
    <mergeCell ref="B107:H107"/>
    <mergeCell ref="B108:H108"/>
    <mergeCell ref="B109:H109"/>
    <mergeCell ref="B110:H110"/>
    <mergeCell ref="B111:H111"/>
    <mergeCell ref="B112:H112"/>
    <mergeCell ref="B113:H113"/>
    <mergeCell ref="A114:H114"/>
    <mergeCell ref="A115:J115"/>
    <mergeCell ref="A116:J116"/>
    <mergeCell ref="A117:J117"/>
    <mergeCell ref="B118:I118"/>
    <mergeCell ref="B119:H119"/>
    <mergeCell ref="A120:H120"/>
    <mergeCell ref="A121:J121"/>
    <mergeCell ref="A122:J122"/>
    <mergeCell ref="B123:I123"/>
    <mergeCell ref="B124:H124"/>
    <mergeCell ref="B125:H125"/>
    <mergeCell ref="A126:H126"/>
    <mergeCell ref="A127:J127"/>
    <mergeCell ref="A128:J128"/>
    <mergeCell ref="B129:I129"/>
    <mergeCell ref="B130:I130"/>
    <mergeCell ref="B131:I131"/>
    <mergeCell ref="B132:I132"/>
    <mergeCell ref="B133:I133"/>
    <mergeCell ref="A134:I134"/>
    <mergeCell ref="A135:J135"/>
    <mergeCell ref="A136:J136"/>
    <mergeCell ref="A137:J137"/>
    <mergeCell ref="A138:J138"/>
    <mergeCell ref="B139:H139"/>
    <mergeCell ref="A140:H140"/>
    <mergeCell ref="B141:H141"/>
    <mergeCell ref="A142:H142"/>
    <mergeCell ref="B143:H143"/>
    <mergeCell ref="A144:H144"/>
    <mergeCell ref="B145:H145"/>
    <mergeCell ref="B146:D146"/>
    <mergeCell ref="E146:J146"/>
    <mergeCell ref="B147:H147"/>
    <mergeCell ref="B148:H148"/>
    <mergeCell ref="B149:H149"/>
    <mergeCell ref="B150:H150"/>
    <mergeCell ref="B151:H151"/>
    <mergeCell ref="B152:H152"/>
    <mergeCell ref="B153:H153"/>
    <mergeCell ref="B154:H154"/>
    <mergeCell ref="A155:I155"/>
    <mergeCell ref="A156:J156"/>
    <mergeCell ref="A157:H157"/>
    <mergeCell ref="A158:C160"/>
    <mergeCell ref="D158:J158"/>
    <mergeCell ref="D159:J159"/>
    <mergeCell ref="D160:J160"/>
    <mergeCell ref="A161:J161"/>
    <mergeCell ref="A162:J162"/>
    <mergeCell ref="A163:J163"/>
    <mergeCell ref="A164:J164"/>
    <mergeCell ref="A165:I165"/>
    <mergeCell ref="B166:I166"/>
    <mergeCell ref="B167:I167"/>
    <mergeCell ref="B168:I168"/>
    <mergeCell ref="B169:I169"/>
    <mergeCell ref="B170:I170"/>
    <mergeCell ref="A171:I171"/>
    <mergeCell ref="B172:I172"/>
    <mergeCell ref="A173:I173"/>
    <mergeCell ref="A174:J174"/>
    <mergeCell ref="A175:J175"/>
    <mergeCell ref="A176:J176"/>
    <mergeCell ref="A177:J177"/>
    <mergeCell ref="A178:B178"/>
    <mergeCell ref="C178:D178"/>
    <mergeCell ref="F178:H178"/>
    <mergeCell ref="B184:I184"/>
    <mergeCell ref="U184:X184"/>
    <mergeCell ref="B185:I185"/>
    <mergeCell ref="U185:X185"/>
    <mergeCell ref="A179:B179"/>
    <mergeCell ref="C179:D179"/>
    <mergeCell ref="F179:H179"/>
    <mergeCell ref="A180:I180"/>
    <mergeCell ref="A181:J181"/>
    <mergeCell ref="A182:I182"/>
    <mergeCell ref="U182:X182"/>
    <mergeCell ref="B183:I183"/>
    <mergeCell ref="U183:X183"/>
  </mergeCells>
  <pageMargins left="0.78740157480314965" right="0.31496062992125984" top="0.43307086614173229" bottom="0.31496062992125984" header="0.51181102362204722" footer="0.51181102362204722"/>
  <pageSetup paperSize="9" scale="77" firstPageNumber="0" fitToHeight="0" orientation="portrait" r:id="rId1"/>
  <headerFooter alignWithMargins="0"/>
  <rowBreaks count="3" manualBreakCount="3">
    <brk id="48" max="9" man="1"/>
    <brk id="102" max="9" man="1"/>
    <brk id="137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U185"/>
  <sheetViews>
    <sheetView view="pageBreakPreview" zoomScale="90" zoomScaleNormal="80" zoomScaleSheetLayoutView="90" workbookViewId="0">
      <selection activeCell="H3" sqref="H3:J3"/>
    </sheetView>
  </sheetViews>
  <sheetFormatPr defaultColWidth="8.7109375" defaultRowHeight="12"/>
  <cols>
    <col min="1" max="1" width="14.85546875" style="1" customWidth="1"/>
    <col min="2" max="2" width="10.7109375" style="1" customWidth="1"/>
    <col min="3" max="3" width="12.85546875" style="1" customWidth="1"/>
    <col min="4" max="4" width="9.7109375" style="1" customWidth="1"/>
    <col min="5" max="5" width="15.140625" style="1" customWidth="1"/>
    <col min="6" max="6" width="10.85546875" style="1" customWidth="1"/>
    <col min="7" max="7" width="9.28515625" style="1" customWidth="1"/>
    <col min="8" max="8" width="7.5703125" style="1" customWidth="1"/>
    <col min="9" max="9" width="13.5703125" style="2" customWidth="1"/>
    <col min="10" max="10" width="16" style="1" customWidth="1"/>
    <col min="11" max="11" width="12.5703125" style="1" customWidth="1"/>
    <col min="12" max="12" width="6.28515625" style="1" customWidth="1"/>
    <col min="13" max="14" width="8.85546875" style="1" customWidth="1"/>
    <col min="15" max="16384" width="8.7109375" style="1"/>
  </cols>
  <sheetData>
    <row r="1" spans="1:11" ht="24.2" customHeight="1">
      <c r="A1" s="252" t="s">
        <v>318</v>
      </c>
      <c r="B1" s="252"/>
      <c r="C1" s="252"/>
      <c r="D1" s="252"/>
      <c r="E1" s="252"/>
      <c r="F1" s="252"/>
      <c r="G1" s="252"/>
      <c r="H1" s="252"/>
      <c r="I1" s="252"/>
      <c r="J1" s="252"/>
    </row>
    <row r="2" spans="1:11" ht="48" customHeight="1">
      <c r="A2" s="253" t="s">
        <v>0</v>
      </c>
      <c r="B2" s="253"/>
      <c r="C2" s="253"/>
      <c r="D2" s="253"/>
      <c r="E2" s="253"/>
      <c r="F2" s="253"/>
      <c r="G2" s="253"/>
      <c r="H2" s="253"/>
      <c r="I2" s="253"/>
      <c r="J2" s="253"/>
    </row>
    <row r="3" spans="1:11" ht="14.65" customHeight="1">
      <c r="A3" s="234" t="s">
        <v>1</v>
      </c>
      <c r="B3" s="234"/>
      <c r="C3" s="234"/>
      <c r="D3" s="234"/>
      <c r="E3" s="234"/>
      <c r="F3" s="234"/>
      <c r="G3" s="234"/>
      <c r="H3" s="236" t="s">
        <v>2</v>
      </c>
      <c r="I3" s="236"/>
      <c r="J3" s="236"/>
    </row>
    <row r="4" spans="1:11" ht="24.75" customHeight="1">
      <c r="A4" s="234" t="s">
        <v>3</v>
      </c>
      <c r="B4" s="234"/>
      <c r="C4" s="234"/>
      <c r="D4" s="234"/>
      <c r="E4" s="234"/>
      <c r="F4" s="234"/>
      <c r="G4" s="234"/>
      <c r="H4" s="254" t="s">
        <v>4</v>
      </c>
      <c r="I4" s="254"/>
      <c r="J4" s="254"/>
    </row>
    <row r="5" spans="1:11" ht="24" customHeight="1">
      <c r="A5" s="234" t="s">
        <v>5</v>
      </c>
      <c r="B5" s="234"/>
      <c r="C5" s="234"/>
      <c r="D5" s="234"/>
      <c r="E5" s="234"/>
      <c r="F5" s="234"/>
      <c r="G5" s="234"/>
      <c r="H5" s="234"/>
      <c r="I5" s="234"/>
      <c r="J5" s="234"/>
    </row>
    <row r="6" spans="1:11" ht="16.149999999999999" customHeight="1">
      <c r="A6" s="211" t="s">
        <v>6</v>
      </c>
      <c r="B6" s="211"/>
      <c r="C6" s="211"/>
      <c r="D6" s="211"/>
      <c r="E6" s="211"/>
      <c r="F6" s="211"/>
      <c r="G6" s="211"/>
      <c r="H6" s="211"/>
      <c r="I6" s="211"/>
      <c r="J6" s="211"/>
    </row>
    <row r="7" spans="1:11" ht="14.65" customHeight="1">
      <c r="A7" s="3" t="s">
        <v>7</v>
      </c>
      <c r="B7" s="234" t="s">
        <v>8</v>
      </c>
      <c r="C7" s="234"/>
      <c r="D7" s="234"/>
      <c r="E7" s="234"/>
      <c r="F7" s="234"/>
      <c r="G7" s="234"/>
      <c r="H7" s="255"/>
      <c r="I7" s="255"/>
      <c r="J7" s="255"/>
    </row>
    <row r="8" spans="1:11" ht="14.65" customHeight="1">
      <c r="A8" s="3" t="s">
        <v>9</v>
      </c>
      <c r="B8" s="234" t="s">
        <v>10</v>
      </c>
      <c r="C8" s="234"/>
      <c r="D8" s="234"/>
      <c r="E8" s="234"/>
      <c r="F8" s="234"/>
      <c r="G8" s="234"/>
      <c r="H8" s="248" t="s">
        <v>11</v>
      </c>
      <c r="I8" s="248"/>
      <c r="J8" s="248"/>
    </row>
    <row r="9" spans="1:11" ht="39" customHeight="1">
      <c r="A9" s="3" t="s">
        <v>12</v>
      </c>
      <c r="B9" s="234" t="s">
        <v>13</v>
      </c>
      <c r="C9" s="234"/>
      <c r="D9" s="234"/>
      <c r="E9" s="234"/>
      <c r="F9" s="234"/>
      <c r="G9" s="234"/>
      <c r="H9" s="249"/>
      <c r="I9" s="249"/>
      <c r="J9" s="249"/>
    </row>
    <row r="10" spans="1:11" ht="14.65" customHeight="1">
      <c r="A10" s="3" t="s">
        <v>14</v>
      </c>
      <c r="B10" s="234" t="s">
        <v>15</v>
      </c>
      <c r="C10" s="234"/>
      <c r="D10" s="234"/>
      <c r="E10" s="234"/>
      <c r="F10" s="234"/>
      <c r="G10" s="234"/>
      <c r="H10" s="236" t="s">
        <v>16</v>
      </c>
      <c r="I10" s="236"/>
      <c r="J10" s="236"/>
    </row>
    <row r="11" spans="1:11" ht="16.149999999999999" customHeight="1">
      <c r="A11" s="209" t="s">
        <v>17</v>
      </c>
      <c r="B11" s="209"/>
      <c r="C11" s="209"/>
      <c r="D11" s="209"/>
      <c r="E11" s="209"/>
      <c r="F11" s="209"/>
      <c r="G11" s="209"/>
      <c r="H11" s="209"/>
      <c r="I11" s="209"/>
      <c r="J11" s="209"/>
    </row>
    <row r="12" spans="1:11" ht="51" customHeight="1">
      <c r="A12" s="250" t="s">
        <v>18</v>
      </c>
      <c r="B12" s="250"/>
      <c r="C12" s="250"/>
      <c r="D12" s="250"/>
      <c r="E12" s="250"/>
      <c r="F12" s="250"/>
      <c r="G12" s="251" t="s">
        <v>19</v>
      </c>
      <c r="H12" s="251"/>
      <c r="I12" s="251"/>
      <c r="J12" s="251"/>
    </row>
    <row r="13" spans="1:11" ht="14.65" customHeight="1">
      <c r="A13" s="245" t="s">
        <v>20</v>
      </c>
      <c r="B13" s="245"/>
      <c r="C13" s="245"/>
      <c r="D13" s="245"/>
      <c r="E13" s="245"/>
      <c r="F13" s="245"/>
      <c r="G13" s="246" t="s">
        <v>21</v>
      </c>
      <c r="H13" s="246"/>
      <c r="I13" s="246"/>
      <c r="J13" s="246"/>
    </row>
    <row r="14" spans="1:11" ht="12.75">
      <c r="A14" s="190"/>
      <c r="B14" s="190"/>
      <c r="C14" s="190"/>
      <c r="D14" s="190"/>
      <c r="E14" s="190"/>
      <c r="F14" s="190"/>
      <c r="G14" s="190"/>
      <c r="H14" s="190"/>
      <c r="I14" s="190"/>
      <c r="J14" s="190"/>
      <c r="K14" s="7"/>
    </row>
    <row r="15" spans="1:11" ht="48.75" customHeight="1">
      <c r="A15" s="247" t="s">
        <v>22</v>
      </c>
      <c r="B15" s="247"/>
      <c r="C15" s="247"/>
      <c r="D15" s="247"/>
      <c r="E15" s="247"/>
      <c r="F15" s="247"/>
      <c r="G15" s="247"/>
      <c r="H15" s="247"/>
      <c r="I15" s="247"/>
      <c r="J15" s="247"/>
      <c r="K15" s="7"/>
    </row>
    <row r="16" spans="1:11" ht="12.75">
      <c r="A16" s="190"/>
      <c r="B16" s="190"/>
      <c r="C16" s="190"/>
      <c r="D16" s="190"/>
      <c r="E16" s="190"/>
      <c r="F16" s="190"/>
      <c r="G16" s="190"/>
      <c r="H16" s="190"/>
      <c r="I16" s="190"/>
      <c r="J16" s="190"/>
      <c r="K16" s="7"/>
    </row>
    <row r="17" spans="1:255" ht="16.149999999999999" customHeight="1">
      <c r="A17" s="211" t="s">
        <v>23</v>
      </c>
      <c r="B17" s="211"/>
      <c r="C17" s="211"/>
      <c r="D17" s="211"/>
      <c r="E17" s="211"/>
      <c r="F17" s="211"/>
      <c r="G17" s="211"/>
      <c r="H17" s="211"/>
      <c r="I17" s="211"/>
      <c r="J17" s="211"/>
      <c r="K17" s="7"/>
    </row>
    <row r="18" spans="1:255" s="8" customFormat="1" ht="16.149999999999999" customHeight="1">
      <c r="A18" s="3">
        <v>1</v>
      </c>
      <c r="B18" s="234" t="s">
        <v>24</v>
      </c>
      <c r="C18" s="234"/>
      <c r="D18" s="234"/>
      <c r="E18" s="234"/>
      <c r="F18" s="234"/>
      <c r="G18" s="234"/>
      <c r="H18" s="243" t="s">
        <v>179</v>
      </c>
      <c r="I18" s="243"/>
      <c r="J18" s="243"/>
      <c r="X18" s="242"/>
      <c r="Y18" s="242"/>
      <c r="Z18" s="242"/>
      <c r="AA18" s="242"/>
      <c r="AB18" s="242"/>
      <c r="AC18" s="242"/>
      <c r="AD18" s="242"/>
      <c r="AE18" s="242"/>
      <c r="AF18" s="242"/>
      <c r="AG18" s="242"/>
      <c r="AH18" s="242"/>
      <c r="AI18" s="242"/>
      <c r="AJ18" s="242"/>
      <c r="AK18" s="242"/>
      <c r="AL18" s="242"/>
      <c r="AM18" s="242"/>
      <c r="AN18" s="242"/>
      <c r="AO18" s="242"/>
      <c r="AP18" s="242"/>
      <c r="AQ18" s="242"/>
      <c r="AR18" s="242"/>
      <c r="AS18" s="242"/>
      <c r="AT18" s="242"/>
      <c r="AU18" s="242"/>
      <c r="AV18" s="242"/>
      <c r="AW18" s="242"/>
      <c r="AX18" s="242"/>
      <c r="AY18" s="242"/>
      <c r="AZ18" s="242"/>
      <c r="BA18" s="242"/>
      <c r="BB18" s="242"/>
      <c r="BC18" s="242"/>
      <c r="BD18" s="242"/>
      <c r="BE18" s="242"/>
      <c r="BF18" s="242"/>
      <c r="BG18" s="242"/>
      <c r="BH18" s="242"/>
      <c r="BI18" s="242"/>
      <c r="BJ18" s="242"/>
      <c r="BK18" s="242"/>
      <c r="BL18" s="242"/>
      <c r="BM18" s="242"/>
      <c r="BN18" s="242"/>
      <c r="BO18" s="242"/>
      <c r="BP18" s="242"/>
      <c r="BQ18" s="242"/>
      <c r="BR18" s="242"/>
      <c r="BS18" s="242"/>
      <c r="BT18" s="242"/>
      <c r="BU18" s="242"/>
      <c r="BV18" s="242"/>
      <c r="BW18" s="242"/>
      <c r="BX18" s="242"/>
      <c r="BY18" s="242"/>
      <c r="BZ18" s="242"/>
      <c r="CA18" s="242"/>
      <c r="CB18" s="242"/>
      <c r="CC18" s="242"/>
      <c r="CD18" s="242"/>
      <c r="CE18" s="242"/>
      <c r="CF18" s="242"/>
      <c r="CG18" s="242"/>
      <c r="CH18" s="242"/>
      <c r="CI18" s="242"/>
      <c r="CJ18" s="242"/>
      <c r="CK18" s="242"/>
      <c r="CL18" s="242"/>
      <c r="CM18" s="242"/>
      <c r="CN18" s="242"/>
      <c r="CO18" s="242"/>
      <c r="CP18" s="242"/>
      <c r="CQ18" s="242"/>
      <c r="CR18" s="242"/>
      <c r="CS18" s="242"/>
      <c r="CT18" s="242"/>
      <c r="CU18" s="242"/>
      <c r="CV18" s="242"/>
      <c r="CW18" s="242"/>
      <c r="CX18" s="242"/>
      <c r="CY18" s="242"/>
      <c r="CZ18" s="242"/>
      <c r="DA18" s="242"/>
      <c r="DB18" s="242"/>
      <c r="DC18" s="242"/>
      <c r="DD18" s="242"/>
      <c r="DE18" s="242"/>
      <c r="DF18" s="242"/>
      <c r="DG18" s="242"/>
      <c r="DH18" s="242"/>
      <c r="DI18" s="242"/>
      <c r="DJ18" s="242"/>
      <c r="DK18" s="242"/>
      <c r="DL18" s="242"/>
      <c r="DM18" s="242"/>
      <c r="DN18" s="242"/>
      <c r="DO18" s="242"/>
      <c r="DP18" s="242"/>
      <c r="DQ18" s="242"/>
      <c r="DR18" s="242"/>
      <c r="DS18" s="242"/>
      <c r="DT18" s="242"/>
      <c r="DU18" s="242"/>
      <c r="DV18" s="242"/>
      <c r="DW18" s="242"/>
      <c r="DX18" s="242"/>
      <c r="DY18" s="242"/>
      <c r="DZ18" s="242"/>
      <c r="EA18" s="242"/>
      <c r="EB18" s="242"/>
      <c r="EC18" s="242"/>
      <c r="ED18" s="242"/>
      <c r="EE18" s="242"/>
      <c r="EF18" s="242"/>
      <c r="EG18" s="242"/>
      <c r="EH18" s="242"/>
      <c r="EI18" s="242"/>
      <c r="EJ18" s="242"/>
      <c r="EK18" s="242"/>
      <c r="EL18" s="242"/>
      <c r="EM18" s="242"/>
      <c r="EN18" s="242"/>
      <c r="EO18" s="242"/>
      <c r="EP18" s="242"/>
      <c r="EQ18" s="242"/>
      <c r="ER18" s="242"/>
      <c r="ES18" s="242"/>
      <c r="ET18" s="242"/>
      <c r="EU18" s="242"/>
      <c r="EV18" s="242"/>
      <c r="EW18" s="242"/>
      <c r="EX18" s="242"/>
      <c r="EY18" s="242"/>
      <c r="EZ18" s="242"/>
      <c r="FA18" s="242"/>
      <c r="FB18" s="242"/>
      <c r="FC18" s="242"/>
      <c r="FD18" s="242"/>
      <c r="FE18" s="242"/>
      <c r="FF18" s="242"/>
      <c r="FG18" s="242"/>
      <c r="FH18" s="242"/>
      <c r="FI18" s="242"/>
      <c r="FJ18" s="242"/>
      <c r="FK18" s="242"/>
      <c r="FL18" s="242"/>
      <c r="FM18" s="242"/>
      <c r="FN18" s="242"/>
      <c r="FO18" s="242"/>
      <c r="FP18" s="242"/>
      <c r="FQ18" s="242"/>
      <c r="FR18" s="242"/>
      <c r="FS18" s="242"/>
      <c r="FT18" s="242"/>
      <c r="FU18" s="242"/>
      <c r="FV18" s="242"/>
      <c r="FW18" s="242"/>
      <c r="FX18" s="242"/>
      <c r="FY18" s="242"/>
      <c r="FZ18" s="242"/>
      <c r="GA18" s="242"/>
      <c r="GB18" s="242"/>
      <c r="GC18" s="242"/>
      <c r="GD18" s="242"/>
      <c r="GE18" s="242"/>
      <c r="GF18" s="242"/>
      <c r="GG18" s="242"/>
      <c r="GH18" s="242"/>
      <c r="GI18" s="242"/>
      <c r="GJ18" s="242"/>
      <c r="GK18" s="242"/>
      <c r="GL18" s="242"/>
      <c r="GM18" s="242"/>
      <c r="GN18" s="242"/>
      <c r="GO18" s="242"/>
      <c r="GP18" s="242"/>
      <c r="GQ18" s="242"/>
      <c r="GR18" s="242"/>
      <c r="GS18" s="242"/>
      <c r="GT18" s="242"/>
      <c r="GU18" s="242"/>
      <c r="GV18" s="242"/>
      <c r="GW18" s="242"/>
      <c r="GX18" s="242"/>
      <c r="GY18" s="242"/>
      <c r="GZ18" s="242"/>
      <c r="HA18" s="242"/>
      <c r="HB18" s="242"/>
      <c r="HC18" s="242"/>
      <c r="HD18" s="242"/>
      <c r="HE18" s="242"/>
      <c r="HF18" s="242"/>
      <c r="HG18" s="242"/>
      <c r="HH18" s="242"/>
      <c r="HI18" s="242"/>
      <c r="HJ18" s="242"/>
      <c r="HK18" s="242"/>
      <c r="HL18" s="242"/>
      <c r="HM18" s="242"/>
      <c r="HN18" s="242"/>
      <c r="HO18" s="242"/>
      <c r="HP18" s="242"/>
      <c r="HQ18" s="242"/>
      <c r="HR18" s="242"/>
      <c r="HS18" s="242"/>
      <c r="HT18" s="242"/>
      <c r="HU18" s="242"/>
      <c r="HV18" s="242"/>
      <c r="HW18" s="242"/>
      <c r="HX18" s="242"/>
      <c r="HY18" s="242"/>
      <c r="HZ18" s="242"/>
      <c r="IA18" s="242"/>
      <c r="IB18" s="242"/>
      <c r="IC18" s="242"/>
      <c r="ID18" s="242"/>
      <c r="IE18" s="242"/>
      <c r="IF18" s="242"/>
      <c r="IG18" s="242"/>
      <c r="IH18" s="242"/>
      <c r="II18" s="242"/>
      <c r="IJ18" s="242"/>
      <c r="IK18" s="242"/>
      <c r="IL18" s="242"/>
      <c r="IM18" s="242"/>
      <c r="IN18" s="242"/>
      <c r="IO18" s="242"/>
      <c r="IP18" s="242"/>
      <c r="IQ18" s="242"/>
      <c r="IR18" s="242"/>
      <c r="IS18" s="242"/>
      <c r="IT18" s="242"/>
      <c r="IU18" s="242"/>
    </row>
    <row r="19" spans="1:255" ht="16.149999999999999" customHeight="1">
      <c r="A19" s="3">
        <v>2</v>
      </c>
      <c r="B19" s="234" t="s">
        <v>26</v>
      </c>
      <c r="C19" s="234"/>
      <c r="D19" s="234"/>
      <c r="E19" s="234"/>
      <c r="F19" s="234"/>
      <c r="G19" s="234"/>
      <c r="H19" s="243" t="s">
        <v>27</v>
      </c>
      <c r="I19" s="243"/>
      <c r="J19" s="243"/>
    </row>
    <row r="20" spans="1:255" ht="23.65" customHeight="1">
      <c r="A20" s="3">
        <v>3</v>
      </c>
      <c r="B20" s="234" t="s">
        <v>28</v>
      </c>
      <c r="C20" s="234"/>
      <c r="D20" s="234"/>
      <c r="E20" s="234"/>
      <c r="F20" s="234"/>
      <c r="G20" s="234"/>
      <c r="H20" s="244"/>
      <c r="I20" s="244"/>
      <c r="J20" s="244"/>
    </row>
    <row r="21" spans="1:255" ht="16.149999999999999" customHeight="1">
      <c r="A21" s="3">
        <v>4</v>
      </c>
      <c r="B21" s="234" t="s">
        <v>29</v>
      </c>
      <c r="C21" s="234"/>
      <c r="D21" s="234"/>
      <c r="E21" s="234"/>
      <c r="F21" s="234"/>
      <c r="G21" s="234"/>
      <c r="H21" s="243"/>
      <c r="I21" s="243"/>
      <c r="J21" s="243"/>
    </row>
    <row r="22" spans="1:255" ht="16.149999999999999" customHeight="1">
      <c r="A22" s="3">
        <v>5</v>
      </c>
      <c r="B22" s="234" t="s">
        <v>30</v>
      </c>
      <c r="C22" s="234"/>
      <c r="D22" s="234"/>
      <c r="E22" s="234"/>
      <c r="F22" s="234"/>
      <c r="G22" s="234"/>
      <c r="H22" s="238"/>
      <c r="I22" s="238"/>
      <c r="J22" s="238"/>
    </row>
    <row r="23" spans="1:255" ht="16.149999999999999" customHeight="1">
      <c r="A23" s="3">
        <v>6</v>
      </c>
      <c r="B23" s="234" t="s">
        <v>31</v>
      </c>
      <c r="C23" s="234"/>
      <c r="D23" s="234"/>
      <c r="E23" s="234"/>
      <c r="F23" s="234"/>
      <c r="G23" s="234"/>
      <c r="H23" s="239"/>
      <c r="I23" s="239"/>
      <c r="J23" s="239"/>
    </row>
    <row r="24" spans="1:255" ht="12.75">
      <c r="A24" s="190"/>
      <c r="B24" s="190"/>
      <c r="C24" s="190"/>
      <c r="D24" s="190"/>
      <c r="E24" s="190"/>
      <c r="F24" s="190"/>
      <c r="G24" s="190"/>
      <c r="H24" s="190"/>
      <c r="I24" s="190"/>
      <c r="J24" s="190"/>
    </row>
    <row r="25" spans="1:255" ht="27.6" customHeight="1">
      <c r="A25" s="214" t="s">
        <v>32</v>
      </c>
      <c r="B25" s="214"/>
      <c r="C25" s="214"/>
      <c r="D25" s="214"/>
      <c r="E25" s="214"/>
      <c r="F25" s="214"/>
      <c r="G25" s="214"/>
      <c r="H25" s="214"/>
      <c r="I25" s="214"/>
      <c r="J25" s="214"/>
    </row>
    <row r="26" spans="1:255" ht="12.75">
      <c r="A26" s="190"/>
      <c r="B26" s="190"/>
      <c r="C26" s="190"/>
      <c r="D26" s="190"/>
      <c r="E26" s="190"/>
      <c r="F26" s="190"/>
      <c r="G26" s="190"/>
      <c r="H26" s="190"/>
      <c r="I26" s="190"/>
      <c r="J26" s="190"/>
    </row>
    <row r="27" spans="1:255" ht="20.65" customHeight="1">
      <c r="A27" s="240" t="s">
        <v>33</v>
      </c>
      <c r="B27" s="240"/>
      <c r="C27" s="240"/>
      <c r="D27" s="240"/>
      <c r="E27" s="240"/>
      <c r="F27" s="240"/>
      <c r="G27" s="240"/>
      <c r="H27" s="240"/>
      <c r="I27" s="240"/>
      <c r="J27" s="240"/>
    </row>
    <row r="28" spans="1:255" ht="30.4" customHeight="1">
      <c r="A28" s="9">
        <v>1</v>
      </c>
      <c r="B28" s="241" t="s">
        <v>34</v>
      </c>
      <c r="C28" s="241"/>
      <c r="D28" s="241"/>
      <c r="E28" s="241"/>
      <c r="F28" s="241"/>
      <c r="G28" s="241"/>
      <c r="H28" s="211" t="s">
        <v>35</v>
      </c>
      <c r="I28" s="211"/>
      <c r="J28" s="9" t="s">
        <v>36</v>
      </c>
    </row>
    <row r="29" spans="1:255" s="12" customFormat="1" ht="27.6" customHeight="1">
      <c r="A29" s="3" t="s">
        <v>7</v>
      </c>
      <c r="B29" s="234" t="s">
        <v>37</v>
      </c>
      <c r="C29" s="234"/>
      <c r="D29" s="234"/>
      <c r="E29" s="234"/>
      <c r="F29" s="234"/>
      <c r="G29" s="234"/>
      <c r="H29" s="234"/>
      <c r="I29" s="234"/>
      <c r="J29" s="11"/>
    </row>
    <row r="30" spans="1:255" ht="14.65" customHeight="1">
      <c r="A30" s="3" t="s">
        <v>9</v>
      </c>
      <c r="B30" s="234" t="s">
        <v>174</v>
      </c>
      <c r="C30" s="234"/>
      <c r="D30" s="234"/>
      <c r="E30" s="234"/>
      <c r="F30" s="234"/>
      <c r="G30" s="234"/>
      <c r="H30" s="234"/>
      <c r="I30" s="234"/>
      <c r="J30" s="11">
        <f>J29*0.3</f>
        <v>0</v>
      </c>
    </row>
    <row r="31" spans="1:255" ht="14.65" customHeight="1">
      <c r="A31" s="3" t="s">
        <v>12</v>
      </c>
      <c r="B31" s="234" t="s">
        <v>175</v>
      </c>
      <c r="C31" s="234"/>
      <c r="D31" s="234"/>
      <c r="E31" s="234"/>
      <c r="F31" s="234"/>
      <c r="G31" s="234"/>
      <c r="H31" s="234"/>
      <c r="I31" s="234"/>
      <c r="J31" s="11">
        <f>((J29+J30)/220)*0.2*7*7.5</f>
        <v>0</v>
      </c>
    </row>
    <row r="32" spans="1:255" ht="14.65" customHeight="1">
      <c r="A32" s="3" t="s">
        <v>14</v>
      </c>
      <c r="B32" s="234" t="s">
        <v>176</v>
      </c>
      <c r="C32" s="234"/>
      <c r="D32" s="234"/>
      <c r="E32" s="234"/>
      <c r="F32" s="234"/>
      <c r="G32" s="234"/>
      <c r="H32" s="234"/>
      <c r="I32" s="234"/>
      <c r="J32" s="11">
        <f>((J29+J30)/220)*0.2*1*7.5</f>
        <v>0</v>
      </c>
    </row>
    <row r="33" spans="1:255" ht="14.65" customHeight="1">
      <c r="A33" s="3" t="s">
        <v>64</v>
      </c>
      <c r="B33" s="234" t="s">
        <v>39</v>
      </c>
      <c r="C33" s="234"/>
      <c r="D33" s="234"/>
      <c r="E33" s="234"/>
      <c r="F33" s="234"/>
      <c r="G33" s="234"/>
      <c r="H33" s="234"/>
      <c r="I33" s="234"/>
      <c r="J33" s="11"/>
    </row>
    <row r="34" spans="1:255" ht="15.75" customHeight="1">
      <c r="A34" s="208" t="s">
        <v>40</v>
      </c>
      <c r="B34" s="208"/>
      <c r="C34" s="208"/>
      <c r="D34" s="208"/>
      <c r="E34" s="208"/>
      <c r="F34" s="208"/>
      <c r="G34" s="208"/>
      <c r="H34" s="208"/>
      <c r="I34" s="208"/>
      <c r="J34" s="13">
        <f>SUM(J29:J33)</f>
        <v>0</v>
      </c>
    </row>
    <row r="35" spans="1:255" ht="12.75">
      <c r="A35" s="190"/>
      <c r="B35" s="190"/>
      <c r="C35" s="190"/>
      <c r="D35" s="190"/>
      <c r="E35" s="190"/>
      <c r="F35" s="190"/>
      <c r="G35" s="190"/>
      <c r="H35" s="190"/>
      <c r="I35" s="190"/>
      <c r="J35" s="190"/>
    </row>
    <row r="36" spans="1:255" ht="23.65" customHeight="1">
      <c r="A36" s="237" t="s">
        <v>41</v>
      </c>
      <c r="B36" s="237"/>
      <c r="C36" s="237"/>
      <c r="D36" s="237"/>
      <c r="E36" s="237"/>
      <c r="F36" s="237"/>
      <c r="G36" s="237"/>
      <c r="H36" s="237"/>
      <c r="I36" s="237"/>
      <c r="J36" s="237"/>
    </row>
    <row r="37" spans="1:255" ht="12.75">
      <c r="A37" s="190"/>
      <c r="B37" s="190"/>
      <c r="C37" s="190"/>
      <c r="D37" s="190"/>
      <c r="E37" s="190"/>
      <c r="F37" s="190"/>
      <c r="G37" s="190"/>
      <c r="H37" s="190"/>
      <c r="I37" s="190"/>
      <c r="J37" s="190"/>
    </row>
    <row r="38" spans="1:255" ht="16.149999999999999" customHeight="1">
      <c r="A38" s="228" t="s">
        <v>42</v>
      </c>
      <c r="B38" s="228"/>
      <c r="C38" s="228"/>
      <c r="D38" s="228"/>
      <c r="E38" s="228"/>
      <c r="F38" s="228"/>
      <c r="G38" s="228"/>
      <c r="H38" s="228"/>
      <c r="I38" s="228"/>
      <c r="J38" s="228"/>
    </row>
    <row r="39" spans="1:255" ht="15">
      <c r="A39" s="229" t="s">
        <v>43</v>
      </c>
      <c r="B39" s="229"/>
      <c r="C39" s="229"/>
      <c r="D39" s="229"/>
      <c r="E39" s="229"/>
      <c r="F39" s="229"/>
      <c r="G39" s="229"/>
      <c r="H39" s="229"/>
      <c r="I39" s="229"/>
      <c r="J39" s="229"/>
    </row>
    <row r="40" spans="1:255" ht="15">
      <c r="A40" s="14" t="s">
        <v>44</v>
      </c>
      <c r="B40" s="230" t="s">
        <v>45</v>
      </c>
      <c r="C40" s="230"/>
      <c r="D40" s="230"/>
      <c r="E40" s="230"/>
      <c r="F40" s="230"/>
      <c r="G40" s="230"/>
      <c r="H40" s="230"/>
      <c r="I40" s="230"/>
      <c r="J40" s="5" t="s">
        <v>46</v>
      </c>
    </row>
    <row r="41" spans="1:255" ht="21.75" customHeight="1">
      <c r="A41" s="15" t="s">
        <v>7</v>
      </c>
      <c r="B41" s="204" t="s">
        <v>47</v>
      </c>
      <c r="C41" s="204"/>
      <c r="D41" s="204"/>
      <c r="E41" s="204"/>
      <c r="F41" s="204"/>
      <c r="G41" s="204"/>
      <c r="H41" s="204"/>
      <c r="I41" s="17">
        <v>8.3330000000000001E-2</v>
      </c>
      <c r="J41" s="18">
        <f>ROUND($J$34/12,2)</f>
        <v>0</v>
      </c>
    </row>
    <row r="42" spans="1:255" ht="16.5" customHeight="1">
      <c r="A42" s="15" t="s">
        <v>9</v>
      </c>
      <c r="B42" s="204" t="s">
        <v>48</v>
      </c>
      <c r="C42" s="204"/>
      <c r="D42" s="204"/>
      <c r="E42" s="204"/>
      <c r="F42" s="204"/>
      <c r="G42" s="204"/>
      <c r="H42" s="204"/>
      <c r="I42" s="17">
        <v>0.1111</v>
      </c>
      <c r="J42" s="18">
        <f>ROUND(($J$34*I42),2)</f>
        <v>0</v>
      </c>
      <c r="K42" s="19"/>
    </row>
    <row r="43" spans="1:255" ht="12.75">
      <c r="A43" s="231" t="s">
        <v>49</v>
      </c>
      <c r="B43" s="231"/>
      <c r="C43" s="231"/>
      <c r="D43" s="231"/>
      <c r="E43" s="231"/>
      <c r="F43" s="231"/>
      <c r="G43" s="231"/>
      <c r="H43" s="231"/>
      <c r="I43" s="20">
        <f>I41+I42</f>
        <v>0.19442999999999999</v>
      </c>
      <c r="J43" s="21">
        <f>SUM(J41+J42)</f>
        <v>0</v>
      </c>
    </row>
    <row r="44" spans="1:255" ht="12.75">
      <c r="A44" s="22" t="s">
        <v>12</v>
      </c>
      <c r="B44" s="210" t="s">
        <v>50</v>
      </c>
      <c r="C44" s="210"/>
      <c r="D44" s="210"/>
      <c r="E44" s="210"/>
      <c r="F44" s="210"/>
      <c r="G44" s="210"/>
      <c r="H44" s="210"/>
      <c r="I44" s="23">
        <f>I43*I59</f>
        <v>7.1550240000000001E-2</v>
      </c>
      <c r="J44" s="24">
        <f>ROUND(I59*J43,2)</f>
        <v>0</v>
      </c>
    </row>
    <row r="45" spans="1:255" s="27" customFormat="1" ht="14.65" customHeight="1">
      <c r="A45" s="232" t="s">
        <v>51</v>
      </c>
      <c r="B45" s="232"/>
      <c r="C45" s="232"/>
      <c r="D45" s="232"/>
      <c r="E45" s="232"/>
      <c r="F45" s="232"/>
      <c r="G45" s="232"/>
      <c r="H45" s="232"/>
      <c r="I45" s="25">
        <f>I43+I44</f>
        <v>0.26598023999999998</v>
      </c>
      <c r="J45" s="26">
        <f>SUM(J43:J44)</f>
        <v>0</v>
      </c>
      <c r="Q45" s="28"/>
      <c r="R45" s="29"/>
      <c r="S45" s="226"/>
      <c r="T45" s="226"/>
      <c r="U45" s="226"/>
      <c r="V45" s="226"/>
      <c r="W45" s="226"/>
      <c r="X45" s="226"/>
      <c r="Y45" s="226"/>
      <c r="Z45" s="28"/>
      <c r="AA45" s="29"/>
      <c r="AB45" s="226"/>
      <c r="AC45" s="226"/>
      <c r="AD45" s="226"/>
      <c r="AE45" s="226"/>
      <c r="AF45" s="226"/>
      <c r="AG45" s="226"/>
      <c r="AH45" s="226"/>
      <c r="AI45" s="28"/>
      <c r="AJ45" s="29"/>
      <c r="AK45" s="226"/>
      <c r="AL45" s="226"/>
      <c r="AM45" s="226"/>
      <c r="AN45" s="226"/>
      <c r="AO45" s="226"/>
      <c r="AP45" s="226"/>
      <c r="AQ45" s="226"/>
      <c r="AR45" s="28"/>
      <c r="AS45" s="29"/>
      <c r="AT45" s="226"/>
      <c r="AU45" s="226"/>
      <c r="AV45" s="226"/>
      <c r="AW45" s="226"/>
      <c r="AX45" s="226"/>
      <c r="AY45" s="226"/>
      <c r="AZ45" s="226"/>
      <c r="BA45" s="28"/>
      <c r="BB45" s="29"/>
      <c r="BC45" s="226"/>
      <c r="BD45" s="226"/>
      <c r="BE45" s="226"/>
      <c r="BF45" s="226"/>
      <c r="BG45" s="226"/>
      <c r="BH45" s="226"/>
      <c r="BI45" s="226"/>
      <c r="BJ45" s="28"/>
      <c r="BK45" s="29"/>
      <c r="BL45" s="226"/>
      <c r="BM45" s="226"/>
      <c r="BN45" s="226"/>
      <c r="BO45" s="226"/>
      <c r="BP45" s="226"/>
      <c r="BQ45" s="226"/>
      <c r="BR45" s="226"/>
      <c r="BS45" s="28"/>
      <c r="BT45" s="29"/>
      <c r="BU45" s="226"/>
      <c r="BV45" s="226"/>
      <c r="BW45" s="226"/>
      <c r="BX45" s="226"/>
      <c r="BY45" s="226"/>
      <c r="BZ45" s="226"/>
      <c r="CA45" s="226"/>
      <c r="CB45" s="28"/>
      <c r="CC45" s="29"/>
      <c r="CD45" s="226"/>
      <c r="CE45" s="226"/>
      <c r="CF45" s="226"/>
      <c r="CG45" s="226"/>
      <c r="CH45" s="226"/>
      <c r="CI45" s="226"/>
      <c r="CJ45" s="226"/>
      <c r="CK45" s="28"/>
      <c r="CL45" s="29"/>
      <c r="CM45" s="226"/>
      <c r="CN45" s="226"/>
      <c r="CO45" s="226"/>
      <c r="CP45" s="226"/>
      <c r="CQ45" s="226"/>
      <c r="CR45" s="226"/>
      <c r="CS45" s="226"/>
      <c r="CT45" s="28"/>
      <c r="CU45" s="29"/>
      <c r="CV45" s="226"/>
      <c r="CW45" s="226"/>
      <c r="CX45" s="226"/>
      <c r="CY45" s="226"/>
      <c r="CZ45" s="226"/>
      <c r="DA45" s="226"/>
      <c r="DB45" s="226"/>
      <c r="DC45" s="28"/>
      <c r="DD45" s="29"/>
      <c r="DE45" s="226"/>
      <c r="DF45" s="226"/>
      <c r="DG45" s="226"/>
      <c r="DH45" s="226"/>
      <c r="DI45" s="226"/>
      <c r="DJ45" s="226"/>
      <c r="DK45" s="226"/>
      <c r="DL45" s="28"/>
      <c r="DM45" s="29"/>
      <c r="DN45" s="226"/>
      <c r="DO45" s="226"/>
      <c r="DP45" s="226"/>
      <c r="DQ45" s="226"/>
      <c r="DR45" s="226"/>
      <c r="DS45" s="226"/>
      <c r="DT45" s="226"/>
      <c r="DU45" s="28"/>
      <c r="DV45" s="29"/>
      <c r="DW45" s="226"/>
      <c r="DX45" s="226"/>
      <c r="DY45" s="226"/>
      <c r="DZ45" s="226"/>
      <c r="EA45" s="226"/>
      <c r="EB45" s="226"/>
      <c r="EC45" s="226"/>
      <c r="ED45" s="28"/>
      <c r="EE45" s="29"/>
      <c r="EF45" s="226"/>
      <c r="EG45" s="226"/>
      <c r="EH45" s="226"/>
      <c r="EI45" s="226"/>
      <c r="EJ45" s="226"/>
      <c r="EK45" s="226"/>
      <c r="EL45" s="226"/>
      <c r="EM45" s="28"/>
      <c r="EN45" s="29"/>
      <c r="EO45" s="226"/>
      <c r="EP45" s="226"/>
      <c r="EQ45" s="226"/>
      <c r="ER45" s="226"/>
      <c r="ES45" s="226"/>
      <c r="ET45" s="226"/>
      <c r="EU45" s="226"/>
      <c r="EV45" s="28"/>
      <c r="EW45" s="29"/>
      <c r="EX45" s="226"/>
      <c r="EY45" s="226"/>
      <c r="EZ45" s="226"/>
      <c r="FA45" s="226"/>
      <c r="FB45" s="226"/>
      <c r="FC45" s="226"/>
      <c r="FD45" s="226"/>
      <c r="FE45" s="28"/>
      <c r="FF45" s="29"/>
      <c r="FG45" s="226"/>
      <c r="FH45" s="226"/>
      <c r="FI45" s="226"/>
      <c r="FJ45" s="226"/>
      <c r="FK45" s="226"/>
      <c r="FL45" s="226"/>
      <c r="FM45" s="226"/>
      <c r="FN45" s="28"/>
      <c r="FO45" s="29"/>
      <c r="FP45" s="226"/>
      <c r="FQ45" s="226"/>
      <c r="FR45" s="226"/>
      <c r="FS45" s="226"/>
      <c r="FT45" s="226"/>
      <c r="FU45" s="226"/>
      <c r="FV45" s="226"/>
      <c r="FW45" s="28"/>
      <c r="FX45" s="29"/>
      <c r="FY45" s="226"/>
      <c r="FZ45" s="226"/>
      <c r="GA45" s="226"/>
      <c r="GB45" s="226"/>
      <c r="GC45" s="226"/>
      <c r="GD45" s="226"/>
      <c r="GE45" s="226"/>
      <c r="GF45" s="28"/>
      <c r="GG45" s="29"/>
      <c r="GH45" s="226"/>
      <c r="GI45" s="226"/>
      <c r="GJ45" s="226"/>
      <c r="GK45" s="226"/>
      <c r="GL45" s="226"/>
      <c r="GM45" s="226"/>
      <c r="GN45" s="226"/>
      <c r="GO45" s="28"/>
      <c r="GP45" s="29"/>
      <c r="GQ45" s="226"/>
      <c r="GR45" s="226"/>
      <c r="GS45" s="226"/>
      <c r="GT45" s="226"/>
      <c r="GU45" s="226"/>
      <c r="GV45" s="226"/>
      <c r="GW45" s="226"/>
      <c r="GX45" s="28"/>
      <c r="GY45" s="29"/>
      <c r="GZ45" s="226"/>
      <c r="HA45" s="226"/>
      <c r="HB45" s="226"/>
      <c r="HC45" s="226"/>
      <c r="HD45" s="226"/>
      <c r="HE45" s="226"/>
      <c r="HF45" s="226"/>
      <c r="HG45" s="28"/>
      <c r="HH45" s="29"/>
      <c r="HI45" s="226"/>
      <c r="HJ45" s="226"/>
      <c r="HK45" s="226"/>
      <c r="HL45" s="226"/>
      <c r="HM45" s="226"/>
      <c r="HN45" s="226"/>
      <c r="HO45" s="226"/>
      <c r="HP45" s="28"/>
      <c r="HQ45" s="29"/>
      <c r="HR45" s="226"/>
      <c r="HS45" s="226"/>
      <c r="HT45" s="226"/>
      <c r="HU45" s="226"/>
      <c r="HV45" s="226"/>
      <c r="HW45" s="226"/>
      <c r="HX45" s="226"/>
      <c r="HY45" s="28"/>
      <c r="HZ45" s="29"/>
      <c r="IA45" s="226"/>
      <c r="IB45" s="226"/>
      <c r="IC45" s="226"/>
      <c r="ID45" s="226"/>
      <c r="IE45" s="226"/>
      <c r="IF45" s="226"/>
      <c r="IG45" s="226"/>
      <c r="IH45" s="28"/>
      <c r="II45" s="29"/>
      <c r="IJ45" s="226"/>
      <c r="IK45" s="226"/>
      <c r="IL45" s="226"/>
      <c r="IM45" s="226"/>
      <c r="IN45" s="226"/>
      <c r="IO45" s="226"/>
      <c r="IP45" s="226"/>
      <c r="IQ45" s="28"/>
      <c r="IR45" s="29"/>
      <c r="IS45" s="226"/>
      <c r="IT45" s="226"/>
      <c r="IU45" s="226"/>
    </row>
    <row r="46" spans="1:255" s="30" customFormat="1" ht="12.75">
      <c r="A46" s="227"/>
      <c r="B46" s="227"/>
      <c r="C46" s="227"/>
      <c r="D46" s="227"/>
      <c r="E46" s="227"/>
      <c r="F46" s="227"/>
      <c r="G46" s="227"/>
      <c r="H46" s="227"/>
      <c r="I46" s="227"/>
      <c r="J46" s="227"/>
      <c r="Q46" s="31"/>
      <c r="R46" s="225"/>
      <c r="S46" s="225"/>
      <c r="T46" s="225"/>
      <c r="U46" s="225"/>
      <c r="V46" s="225"/>
      <c r="W46" s="225"/>
      <c r="X46" s="225"/>
      <c r="Y46" s="225"/>
      <c r="Z46" s="31"/>
      <c r="AA46" s="225"/>
      <c r="AB46" s="225"/>
      <c r="AC46" s="225"/>
      <c r="AD46" s="225"/>
      <c r="AE46" s="225"/>
      <c r="AF46" s="225"/>
      <c r="AG46" s="225"/>
      <c r="AH46" s="225"/>
      <c r="AI46" s="31"/>
      <c r="AJ46" s="225"/>
      <c r="AK46" s="225"/>
      <c r="AL46" s="225"/>
      <c r="AM46" s="225"/>
      <c r="AN46" s="225"/>
      <c r="AO46" s="225"/>
      <c r="AP46" s="225"/>
      <c r="AQ46" s="225"/>
      <c r="AR46" s="31"/>
      <c r="AS46" s="225"/>
      <c r="AT46" s="225"/>
      <c r="AU46" s="225"/>
      <c r="AV46" s="225"/>
      <c r="AW46" s="225"/>
      <c r="AX46" s="225"/>
      <c r="AY46" s="225"/>
      <c r="AZ46" s="225"/>
      <c r="BA46" s="31"/>
      <c r="BB46" s="225"/>
      <c r="BC46" s="225"/>
      <c r="BD46" s="225"/>
      <c r="BE46" s="225"/>
      <c r="BF46" s="225"/>
      <c r="BG46" s="225"/>
      <c r="BH46" s="225"/>
      <c r="BI46" s="225"/>
      <c r="BJ46" s="31"/>
      <c r="BK46" s="225"/>
      <c r="BL46" s="225"/>
      <c r="BM46" s="225"/>
      <c r="BN46" s="225"/>
      <c r="BO46" s="225"/>
      <c r="BP46" s="225"/>
      <c r="BQ46" s="225"/>
      <c r="BR46" s="225"/>
      <c r="BS46" s="31"/>
      <c r="BT46" s="225"/>
      <c r="BU46" s="225"/>
      <c r="BV46" s="225"/>
      <c r="BW46" s="225"/>
      <c r="BX46" s="225"/>
      <c r="BY46" s="225"/>
      <c r="BZ46" s="225"/>
      <c r="CA46" s="225"/>
      <c r="CB46" s="31"/>
      <c r="CC46" s="225"/>
      <c r="CD46" s="225"/>
      <c r="CE46" s="225"/>
      <c r="CF46" s="225"/>
      <c r="CG46" s="225"/>
      <c r="CH46" s="225"/>
      <c r="CI46" s="225"/>
      <c r="CJ46" s="225"/>
      <c r="CK46" s="31"/>
      <c r="CL46" s="225"/>
      <c r="CM46" s="225"/>
      <c r="CN46" s="225"/>
      <c r="CO46" s="225"/>
      <c r="CP46" s="225"/>
      <c r="CQ46" s="225"/>
      <c r="CR46" s="225"/>
      <c r="CS46" s="225"/>
      <c r="CT46" s="31"/>
      <c r="CU46" s="225"/>
      <c r="CV46" s="225"/>
      <c r="CW46" s="225"/>
      <c r="CX46" s="225"/>
      <c r="CY46" s="225"/>
      <c r="CZ46" s="225"/>
      <c r="DA46" s="225"/>
      <c r="DB46" s="225"/>
      <c r="DC46" s="31"/>
      <c r="DD46" s="225"/>
      <c r="DE46" s="225"/>
      <c r="DF46" s="225"/>
      <c r="DG46" s="225"/>
      <c r="DH46" s="225"/>
      <c r="DI46" s="225"/>
      <c r="DJ46" s="225"/>
      <c r="DK46" s="225"/>
      <c r="DL46" s="31"/>
      <c r="DM46" s="225"/>
      <c r="DN46" s="225"/>
      <c r="DO46" s="225"/>
      <c r="DP46" s="225"/>
      <c r="DQ46" s="225"/>
      <c r="DR46" s="225"/>
      <c r="DS46" s="225"/>
      <c r="DT46" s="225"/>
      <c r="DU46" s="31"/>
      <c r="DV46" s="225"/>
      <c r="DW46" s="225"/>
      <c r="DX46" s="225"/>
      <c r="DY46" s="225"/>
      <c r="DZ46" s="225"/>
      <c r="EA46" s="225"/>
      <c r="EB46" s="225"/>
      <c r="EC46" s="225"/>
      <c r="ED46" s="31"/>
      <c r="EE46" s="225"/>
      <c r="EF46" s="225"/>
      <c r="EG46" s="225"/>
      <c r="EH46" s="225"/>
      <c r="EI46" s="225"/>
      <c r="EJ46" s="225"/>
      <c r="EK46" s="225"/>
      <c r="EL46" s="225"/>
      <c r="EM46" s="31"/>
      <c r="EN46" s="225"/>
      <c r="EO46" s="225"/>
      <c r="EP46" s="225"/>
      <c r="EQ46" s="225"/>
      <c r="ER46" s="225"/>
      <c r="ES46" s="225"/>
      <c r="ET46" s="225"/>
      <c r="EU46" s="225"/>
      <c r="EV46" s="31"/>
      <c r="EW46" s="225"/>
      <c r="EX46" s="225"/>
      <c r="EY46" s="225"/>
      <c r="EZ46" s="225"/>
      <c r="FA46" s="225"/>
      <c r="FB46" s="225"/>
      <c r="FC46" s="225"/>
      <c r="FD46" s="225"/>
      <c r="FE46" s="31"/>
      <c r="FF46" s="225"/>
      <c r="FG46" s="225"/>
      <c r="FH46" s="225"/>
      <c r="FI46" s="225"/>
      <c r="FJ46" s="225"/>
      <c r="FK46" s="225"/>
      <c r="FL46" s="225"/>
      <c r="FM46" s="225"/>
      <c r="FN46" s="31"/>
      <c r="FO46" s="225"/>
      <c r="FP46" s="225"/>
      <c r="FQ46" s="225"/>
      <c r="FR46" s="225"/>
      <c r="FS46" s="225"/>
      <c r="FT46" s="225"/>
      <c r="FU46" s="225"/>
      <c r="FV46" s="225"/>
      <c r="FW46" s="31"/>
      <c r="FX46" s="225"/>
      <c r="FY46" s="225"/>
      <c r="FZ46" s="225"/>
      <c r="GA46" s="225"/>
      <c r="GB46" s="225"/>
      <c r="GC46" s="225"/>
      <c r="GD46" s="225"/>
      <c r="GE46" s="225"/>
      <c r="GF46" s="31"/>
      <c r="GG46" s="225"/>
      <c r="GH46" s="225"/>
      <c r="GI46" s="225"/>
      <c r="GJ46" s="225"/>
      <c r="GK46" s="225"/>
      <c r="GL46" s="225"/>
      <c r="GM46" s="225"/>
      <c r="GN46" s="225"/>
      <c r="GO46" s="31"/>
      <c r="GP46" s="225"/>
      <c r="GQ46" s="225"/>
      <c r="GR46" s="225"/>
      <c r="GS46" s="225"/>
      <c r="GT46" s="225"/>
      <c r="GU46" s="225"/>
      <c r="GV46" s="225"/>
      <c r="GW46" s="225"/>
      <c r="GX46" s="31"/>
      <c r="GY46" s="225"/>
      <c r="GZ46" s="225"/>
      <c r="HA46" s="225"/>
      <c r="HB46" s="225"/>
      <c r="HC46" s="225"/>
      <c r="HD46" s="225"/>
      <c r="HE46" s="225"/>
      <c r="HF46" s="225"/>
      <c r="HG46" s="31"/>
      <c r="HH46" s="225"/>
      <c r="HI46" s="225"/>
      <c r="HJ46" s="225"/>
      <c r="HK46" s="225"/>
      <c r="HL46" s="225"/>
      <c r="HM46" s="225"/>
      <c r="HN46" s="225"/>
      <c r="HO46" s="225"/>
      <c r="HP46" s="31"/>
      <c r="HQ46" s="225"/>
      <c r="HR46" s="225"/>
      <c r="HS46" s="225"/>
      <c r="HT46" s="225"/>
      <c r="HU46" s="225"/>
      <c r="HV46" s="225"/>
      <c r="HW46" s="225"/>
      <c r="HX46" s="225"/>
      <c r="HY46" s="31"/>
      <c r="HZ46" s="225"/>
      <c r="IA46" s="225"/>
      <c r="IB46" s="225"/>
      <c r="IC46" s="225"/>
      <c r="ID46" s="225"/>
      <c r="IE46" s="225"/>
      <c r="IF46" s="225"/>
      <c r="IG46" s="225"/>
      <c r="IH46" s="31"/>
      <c r="II46" s="225"/>
      <c r="IJ46" s="225"/>
      <c r="IK46" s="225"/>
      <c r="IL46" s="225"/>
      <c r="IM46" s="225"/>
      <c r="IN46" s="225"/>
      <c r="IO46" s="225"/>
      <c r="IP46" s="225"/>
      <c r="IQ46" s="31"/>
      <c r="IR46" s="225"/>
      <c r="IS46" s="225"/>
      <c r="IT46" s="225"/>
      <c r="IU46" s="225"/>
    </row>
    <row r="47" spans="1:255" s="32" customFormat="1" ht="82.5" customHeight="1">
      <c r="A47" s="205" t="s">
        <v>52</v>
      </c>
      <c r="B47" s="205"/>
      <c r="C47" s="205"/>
      <c r="D47" s="205"/>
      <c r="E47" s="205"/>
      <c r="F47" s="205"/>
      <c r="G47" s="205"/>
      <c r="H47" s="205"/>
      <c r="I47" s="205"/>
      <c r="J47" s="205"/>
    </row>
    <row r="48" spans="1:255" ht="12.75">
      <c r="A48" s="190"/>
      <c r="B48" s="190"/>
      <c r="C48" s="190"/>
      <c r="D48" s="190"/>
      <c r="E48" s="190"/>
      <c r="F48" s="190"/>
      <c r="G48" s="190"/>
      <c r="H48" s="190"/>
      <c r="I48" s="190"/>
      <c r="J48" s="190"/>
    </row>
    <row r="49" spans="1:10" ht="30.4" customHeight="1">
      <c r="A49" s="206" t="s">
        <v>53</v>
      </c>
      <c r="B49" s="206"/>
      <c r="C49" s="206"/>
      <c r="D49" s="206"/>
      <c r="E49" s="206"/>
      <c r="F49" s="206"/>
      <c r="G49" s="206"/>
      <c r="H49" s="206"/>
      <c r="I49" s="206"/>
      <c r="J49" s="206"/>
    </row>
    <row r="50" spans="1:10" s="32" customFormat="1" ht="30">
      <c r="A50" s="33" t="s">
        <v>54</v>
      </c>
      <c r="B50" s="223" t="s">
        <v>55</v>
      </c>
      <c r="C50" s="223"/>
      <c r="D50" s="223"/>
      <c r="E50" s="223"/>
      <c r="F50" s="223"/>
      <c r="G50" s="223"/>
      <c r="H50" s="223"/>
      <c r="I50" s="4" t="s">
        <v>56</v>
      </c>
      <c r="J50" s="4" t="s">
        <v>57</v>
      </c>
    </row>
    <row r="51" spans="1:10" s="32" customFormat="1" ht="12.75">
      <c r="A51" s="34" t="s">
        <v>7</v>
      </c>
      <c r="B51" s="222" t="s">
        <v>58</v>
      </c>
      <c r="C51" s="222"/>
      <c r="D51" s="222"/>
      <c r="E51" s="222"/>
      <c r="F51" s="222"/>
      <c r="G51" s="222"/>
      <c r="H51" s="222"/>
      <c r="I51" s="35">
        <v>0.2</v>
      </c>
      <c r="J51" s="36">
        <f t="shared" ref="J51:J58" si="0">ROUND($J$34*I51,2)</f>
        <v>0</v>
      </c>
    </row>
    <row r="52" spans="1:10" s="32" customFormat="1" ht="12.75">
      <c r="A52" s="34" t="s">
        <v>9</v>
      </c>
      <c r="B52" s="222" t="s">
        <v>59</v>
      </c>
      <c r="C52" s="222"/>
      <c r="D52" s="222"/>
      <c r="E52" s="222"/>
      <c r="F52" s="222"/>
      <c r="G52" s="222"/>
      <c r="H52" s="222"/>
      <c r="I52" s="35">
        <v>2.5000000000000001E-2</v>
      </c>
      <c r="J52" s="36">
        <f t="shared" si="0"/>
        <v>0</v>
      </c>
    </row>
    <row r="53" spans="1:10" s="32" customFormat="1" ht="46.5" customHeight="1">
      <c r="A53" s="34" t="s">
        <v>12</v>
      </c>
      <c r="B53" s="224" t="s">
        <v>60</v>
      </c>
      <c r="C53" s="224"/>
      <c r="D53" s="224"/>
      <c r="E53" s="37" t="s">
        <v>61</v>
      </c>
      <c r="F53" s="38">
        <v>0.03</v>
      </c>
      <c r="G53" s="37" t="s">
        <v>62</v>
      </c>
      <c r="H53" s="39">
        <v>1</v>
      </c>
      <c r="I53" s="40">
        <f>F53*H53</f>
        <v>0.03</v>
      </c>
      <c r="J53" s="36">
        <f t="shared" si="0"/>
        <v>0</v>
      </c>
    </row>
    <row r="54" spans="1:10" s="32" customFormat="1" ht="12.75">
      <c r="A54" s="34" t="s">
        <v>14</v>
      </c>
      <c r="B54" s="222" t="s">
        <v>63</v>
      </c>
      <c r="C54" s="222"/>
      <c r="D54" s="222"/>
      <c r="E54" s="222"/>
      <c r="F54" s="222"/>
      <c r="G54" s="222"/>
      <c r="H54" s="222"/>
      <c r="I54" s="35">
        <v>1.4999999999999999E-2</v>
      </c>
      <c r="J54" s="36">
        <f t="shared" si="0"/>
        <v>0</v>
      </c>
    </row>
    <row r="55" spans="1:10" s="32" customFormat="1" ht="12.75">
      <c r="A55" s="34" t="s">
        <v>64</v>
      </c>
      <c r="B55" s="222" t="s">
        <v>65</v>
      </c>
      <c r="C55" s="222"/>
      <c r="D55" s="222"/>
      <c r="E55" s="222"/>
      <c r="F55" s="222"/>
      <c r="G55" s="222"/>
      <c r="H55" s="222"/>
      <c r="I55" s="35">
        <v>0.01</v>
      </c>
      <c r="J55" s="36">
        <f t="shared" si="0"/>
        <v>0</v>
      </c>
    </row>
    <row r="56" spans="1:10" s="32" customFormat="1" ht="12.75">
      <c r="A56" s="34" t="s">
        <v>66</v>
      </c>
      <c r="B56" s="222" t="s">
        <v>67</v>
      </c>
      <c r="C56" s="222"/>
      <c r="D56" s="222"/>
      <c r="E56" s="222"/>
      <c r="F56" s="222"/>
      <c r="G56" s="222"/>
      <c r="H56" s="222"/>
      <c r="I56" s="35">
        <v>6.0000000000000001E-3</v>
      </c>
      <c r="J56" s="36">
        <f t="shared" si="0"/>
        <v>0</v>
      </c>
    </row>
    <row r="57" spans="1:10" s="32" customFormat="1" ht="12.75">
      <c r="A57" s="34" t="s">
        <v>68</v>
      </c>
      <c r="B57" s="222" t="s">
        <v>69</v>
      </c>
      <c r="C57" s="222"/>
      <c r="D57" s="222"/>
      <c r="E57" s="222"/>
      <c r="F57" s="222"/>
      <c r="G57" s="222"/>
      <c r="H57" s="222"/>
      <c r="I57" s="35">
        <v>2E-3</v>
      </c>
      <c r="J57" s="36">
        <f t="shared" si="0"/>
        <v>0</v>
      </c>
    </row>
    <row r="58" spans="1:10" ht="12.75">
      <c r="A58" s="34" t="s">
        <v>70</v>
      </c>
      <c r="B58" s="222" t="s">
        <v>71</v>
      </c>
      <c r="C58" s="222"/>
      <c r="D58" s="222"/>
      <c r="E58" s="222"/>
      <c r="F58" s="222"/>
      <c r="G58" s="222"/>
      <c r="H58" s="222"/>
      <c r="I58" s="35">
        <v>0.08</v>
      </c>
      <c r="J58" s="36">
        <f t="shared" si="0"/>
        <v>0</v>
      </c>
    </row>
    <row r="59" spans="1:10" ht="12.75">
      <c r="A59" s="195" t="s">
        <v>51</v>
      </c>
      <c r="B59" s="195"/>
      <c r="C59" s="195"/>
      <c r="D59" s="195"/>
      <c r="E59" s="195"/>
      <c r="F59" s="195"/>
      <c r="G59" s="195"/>
      <c r="H59" s="195"/>
      <c r="I59" s="42">
        <f>SUM(I51:I58)</f>
        <v>0.36800000000000005</v>
      </c>
      <c r="J59" s="26">
        <f>SUM(J51:J58)</f>
        <v>0</v>
      </c>
    </row>
    <row r="60" spans="1:10" ht="12.75">
      <c r="A60" s="190"/>
      <c r="B60" s="190"/>
      <c r="C60" s="190"/>
      <c r="D60" s="190"/>
      <c r="E60" s="190"/>
      <c r="F60" s="190"/>
      <c r="G60" s="190"/>
      <c r="H60" s="190"/>
      <c r="I60" s="190"/>
      <c r="J60" s="190"/>
    </row>
    <row r="61" spans="1:10" ht="37.35" customHeight="1">
      <c r="A61" s="205" t="s">
        <v>72</v>
      </c>
      <c r="B61" s="205"/>
      <c r="C61" s="205"/>
      <c r="D61" s="205"/>
      <c r="E61" s="205"/>
      <c r="F61" s="205"/>
      <c r="G61" s="205"/>
      <c r="H61" s="205"/>
      <c r="I61" s="205"/>
      <c r="J61" s="205"/>
    </row>
    <row r="62" spans="1:10" ht="12.75">
      <c r="A62" s="190"/>
      <c r="B62" s="190"/>
      <c r="C62" s="190"/>
      <c r="D62" s="190"/>
      <c r="E62" s="190"/>
      <c r="F62" s="190"/>
      <c r="G62" s="190"/>
      <c r="H62" s="190"/>
      <c r="I62" s="190"/>
      <c r="J62" s="190"/>
    </row>
    <row r="63" spans="1:10" ht="16.149999999999999" customHeight="1">
      <c r="A63" s="206" t="s">
        <v>73</v>
      </c>
      <c r="B63" s="206"/>
      <c r="C63" s="206"/>
      <c r="D63" s="206"/>
      <c r="E63" s="206"/>
      <c r="F63" s="206"/>
      <c r="G63" s="206"/>
      <c r="H63" s="206"/>
      <c r="I63" s="206"/>
      <c r="J63" s="206"/>
    </row>
    <row r="64" spans="1:10" ht="15">
      <c r="A64" s="43" t="s">
        <v>74</v>
      </c>
      <c r="B64" s="207" t="s">
        <v>75</v>
      </c>
      <c r="C64" s="207"/>
      <c r="D64" s="207"/>
      <c r="E64" s="207"/>
      <c r="F64" s="207"/>
      <c r="G64" s="207"/>
      <c r="H64" s="207"/>
      <c r="I64" s="207"/>
      <c r="J64" s="4" t="s">
        <v>46</v>
      </c>
    </row>
    <row r="65" spans="1:10" ht="12.75">
      <c r="A65" s="15" t="s">
        <v>7</v>
      </c>
      <c r="B65" s="194" t="s">
        <v>292</v>
      </c>
      <c r="C65" s="194"/>
      <c r="D65" s="194"/>
      <c r="E65" s="194"/>
      <c r="F65" s="194"/>
      <c r="G65" s="194"/>
      <c r="H65" s="194"/>
      <c r="I65" s="194"/>
      <c r="J65" s="45"/>
    </row>
    <row r="66" spans="1:10" ht="26.25" customHeight="1">
      <c r="A66" s="15"/>
      <c r="B66" s="218" t="s">
        <v>76</v>
      </c>
      <c r="C66" s="218"/>
      <c r="D66" s="218"/>
      <c r="E66" s="218"/>
      <c r="F66" s="218"/>
      <c r="G66" s="218"/>
      <c r="H66" s="218"/>
      <c r="I66" s="107">
        <v>4.2</v>
      </c>
      <c r="J66" s="46" t="s">
        <v>77</v>
      </c>
    </row>
    <row r="67" spans="1:10" ht="12.75">
      <c r="A67" s="15"/>
      <c r="B67" s="219" t="s">
        <v>78</v>
      </c>
      <c r="C67" s="219"/>
      <c r="D67" s="219"/>
      <c r="E67" s="219"/>
      <c r="F67" s="219"/>
      <c r="G67" s="219"/>
      <c r="H67" s="219"/>
      <c r="I67" s="47">
        <v>2</v>
      </c>
      <c r="J67" s="46"/>
    </row>
    <row r="68" spans="1:10" ht="12.75">
      <c r="A68" s="15"/>
      <c r="B68" s="219" t="s">
        <v>79</v>
      </c>
      <c r="C68" s="219"/>
      <c r="D68" s="219"/>
      <c r="E68" s="219"/>
      <c r="F68" s="219"/>
      <c r="G68" s="219"/>
      <c r="H68" s="219"/>
      <c r="I68" s="48">
        <v>15</v>
      </c>
      <c r="J68" s="46"/>
    </row>
    <row r="69" spans="1:10" ht="12.75">
      <c r="A69" s="15" t="s">
        <v>9</v>
      </c>
      <c r="B69" s="194" t="s">
        <v>293</v>
      </c>
      <c r="C69" s="194"/>
      <c r="D69" s="194"/>
      <c r="E69" s="194"/>
      <c r="F69" s="194"/>
      <c r="G69" s="194"/>
      <c r="H69" s="194"/>
      <c r="I69" s="194"/>
      <c r="J69" s="45"/>
    </row>
    <row r="70" spans="1:10" ht="12.75">
      <c r="A70" s="15"/>
      <c r="B70" s="220" t="s">
        <v>80</v>
      </c>
      <c r="C70" s="220"/>
      <c r="D70" s="220"/>
      <c r="E70" s="220"/>
      <c r="F70" s="220"/>
      <c r="G70" s="220"/>
      <c r="H70" s="220"/>
      <c r="I70" s="49">
        <v>17</v>
      </c>
      <c r="J70" s="46" t="s">
        <v>77</v>
      </c>
    </row>
    <row r="71" spans="1:10" ht="12.75">
      <c r="A71" s="50"/>
      <c r="B71" s="219" t="s">
        <v>81</v>
      </c>
      <c r="C71" s="219"/>
      <c r="D71" s="219"/>
      <c r="E71" s="219"/>
      <c r="F71" s="219"/>
      <c r="G71" s="219"/>
      <c r="H71" s="219"/>
      <c r="I71" s="51">
        <v>15</v>
      </c>
      <c r="J71" s="46"/>
    </row>
    <row r="72" spans="1:10" ht="15" customHeight="1">
      <c r="A72" s="15" t="s">
        <v>12</v>
      </c>
      <c r="B72" s="221" t="s">
        <v>82</v>
      </c>
      <c r="C72" s="221"/>
      <c r="D72" s="221"/>
      <c r="E72" s="221"/>
      <c r="F72" s="221"/>
      <c r="G72" s="221"/>
      <c r="H72" s="221"/>
      <c r="I72" s="221"/>
      <c r="J72" s="45"/>
    </row>
    <row r="73" spans="1:10" ht="12.75">
      <c r="A73" s="52" t="s">
        <v>14</v>
      </c>
      <c r="B73" s="212" t="s">
        <v>296</v>
      </c>
      <c r="C73" s="212"/>
      <c r="D73" s="212"/>
      <c r="E73" s="212"/>
      <c r="F73" s="212"/>
      <c r="G73" s="212"/>
      <c r="H73" s="212"/>
      <c r="I73" s="212"/>
      <c r="J73" s="53"/>
    </row>
    <row r="74" spans="1:10" ht="27.6" customHeight="1">
      <c r="A74" s="15" t="s">
        <v>64</v>
      </c>
      <c r="B74" s="204" t="s">
        <v>297</v>
      </c>
      <c r="C74" s="204"/>
      <c r="D74" s="204"/>
      <c r="E74" s="204"/>
      <c r="F74" s="204"/>
      <c r="G74" s="204"/>
      <c r="H74" s="204"/>
      <c r="I74" s="204"/>
      <c r="J74" s="45"/>
    </row>
    <row r="75" spans="1:10" ht="17.25" customHeight="1">
      <c r="A75" s="15" t="s">
        <v>66</v>
      </c>
      <c r="B75" s="194" t="s">
        <v>83</v>
      </c>
      <c r="C75" s="194"/>
      <c r="D75" s="194"/>
      <c r="E75" s="194"/>
      <c r="F75" s="194"/>
      <c r="G75" s="194"/>
      <c r="H75" s="194"/>
      <c r="I75" s="194"/>
      <c r="J75" s="54"/>
    </row>
    <row r="76" spans="1:10" ht="12.75">
      <c r="A76" s="195" t="s">
        <v>40</v>
      </c>
      <c r="B76" s="195"/>
      <c r="C76" s="195"/>
      <c r="D76" s="195"/>
      <c r="E76" s="195"/>
      <c r="F76" s="195"/>
      <c r="G76" s="195"/>
      <c r="H76" s="195"/>
      <c r="I76" s="195"/>
      <c r="J76" s="26">
        <f>SUM(J65:J75)</f>
        <v>0</v>
      </c>
    </row>
    <row r="77" spans="1:10" ht="12.75">
      <c r="A77" s="141"/>
      <c r="B77" s="142"/>
      <c r="C77" s="142"/>
      <c r="D77" s="142"/>
      <c r="E77" s="142"/>
      <c r="F77" s="142"/>
      <c r="G77" s="142"/>
      <c r="H77" s="142"/>
      <c r="I77" s="142"/>
      <c r="J77" s="143"/>
    </row>
    <row r="78" spans="1:10" ht="12.75">
      <c r="A78" s="222" t="s">
        <v>314</v>
      </c>
      <c r="B78" s="262"/>
      <c r="C78" s="262"/>
      <c r="D78" s="262"/>
      <c r="E78" s="262"/>
      <c r="F78" s="262"/>
      <c r="G78" s="262"/>
      <c r="H78" s="263"/>
      <c r="I78" s="21" t="s">
        <v>309</v>
      </c>
      <c r="J78" s="36" t="s">
        <v>46</v>
      </c>
    </row>
    <row r="79" spans="1:10" ht="12.75">
      <c r="A79" s="222" t="s">
        <v>310</v>
      </c>
      <c r="B79" s="262"/>
      <c r="C79" s="262"/>
      <c r="D79" s="262"/>
      <c r="E79" s="262"/>
      <c r="F79" s="262"/>
      <c r="G79" s="262"/>
      <c r="H79" s="263"/>
      <c r="I79" s="21">
        <v>15</v>
      </c>
      <c r="J79" s="36">
        <f>(J34/220)*1.5*0.5*I79</f>
        <v>0</v>
      </c>
    </row>
    <row r="80" spans="1:10" ht="12.75">
      <c r="A80" s="136"/>
      <c r="B80" s="137"/>
      <c r="C80" s="137"/>
      <c r="D80" s="137"/>
      <c r="E80" s="137"/>
      <c r="F80" s="137"/>
      <c r="G80" s="137"/>
      <c r="H80" s="138" t="s">
        <v>51</v>
      </c>
      <c r="I80" s="139"/>
      <c r="J80" s="140">
        <f>J79</f>
        <v>0</v>
      </c>
    </row>
    <row r="81" spans="1:10" ht="12.75">
      <c r="A81" s="190"/>
      <c r="B81" s="190"/>
      <c r="C81" s="190"/>
      <c r="D81" s="190"/>
      <c r="E81" s="190"/>
      <c r="F81" s="190"/>
      <c r="G81" s="190"/>
      <c r="H81" s="190"/>
      <c r="I81" s="190"/>
      <c r="J81" s="190"/>
    </row>
    <row r="82" spans="1:10" ht="37.35" customHeight="1">
      <c r="A82" s="205" t="s">
        <v>85</v>
      </c>
      <c r="B82" s="205"/>
      <c r="C82" s="205"/>
      <c r="D82" s="205"/>
      <c r="E82" s="205"/>
      <c r="F82" s="205"/>
      <c r="G82" s="205"/>
      <c r="H82" s="205"/>
      <c r="I82" s="205"/>
      <c r="J82" s="205"/>
    </row>
    <row r="83" spans="1:10" ht="12.75">
      <c r="A83" s="190"/>
      <c r="B83" s="190"/>
      <c r="C83" s="190"/>
      <c r="D83" s="190"/>
      <c r="E83" s="190"/>
      <c r="F83" s="190"/>
      <c r="G83" s="190"/>
      <c r="H83" s="190"/>
      <c r="I83" s="190"/>
      <c r="J83" s="190"/>
    </row>
    <row r="84" spans="1:10" ht="16.149999999999999" customHeight="1">
      <c r="A84" s="209" t="s">
        <v>86</v>
      </c>
      <c r="B84" s="209"/>
      <c r="C84" s="209"/>
      <c r="D84" s="209"/>
      <c r="E84" s="209"/>
      <c r="F84" s="209"/>
      <c r="G84" s="209"/>
      <c r="H84" s="209"/>
      <c r="I84" s="209"/>
      <c r="J84" s="209"/>
    </row>
    <row r="85" spans="1:10" ht="16.149999999999999" customHeight="1">
      <c r="A85" s="4">
        <v>2</v>
      </c>
      <c r="B85" s="211" t="s">
        <v>87</v>
      </c>
      <c r="C85" s="211"/>
      <c r="D85" s="211"/>
      <c r="E85" s="211"/>
      <c r="F85" s="211"/>
      <c r="G85" s="211"/>
      <c r="H85" s="211"/>
      <c r="I85" s="211"/>
      <c r="J85" s="4" t="s">
        <v>46</v>
      </c>
    </row>
    <row r="86" spans="1:10" ht="14.65" customHeight="1">
      <c r="A86" s="55" t="s">
        <v>44</v>
      </c>
      <c r="B86" s="217" t="s">
        <v>177</v>
      </c>
      <c r="C86" s="217"/>
      <c r="D86" s="217"/>
      <c r="E86" s="217"/>
      <c r="F86" s="217"/>
      <c r="G86" s="217"/>
      <c r="H86" s="217"/>
      <c r="I86" s="56">
        <f>I45</f>
        <v>0.26598023999999998</v>
      </c>
      <c r="J86" s="57">
        <f>J45</f>
        <v>0</v>
      </c>
    </row>
    <row r="87" spans="1:10" ht="14.65" customHeight="1">
      <c r="A87" s="55" t="s">
        <v>54</v>
      </c>
      <c r="B87" s="217" t="s">
        <v>55</v>
      </c>
      <c r="C87" s="217"/>
      <c r="D87" s="217"/>
      <c r="E87" s="217"/>
      <c r="F87" s="217"/>
      <c r="G87" s="217"/>
      <c r="H87" s="217"/>
      <c r="I87" s="56">
        <f>I59</f>
        <v>0.36800000000000005</v>
      </c>
      <c r="J87" s="57">
        <f>J59</f>
        <v>0</v>
      </c>
    </row>
    <row r="88" spans="1:10" ht="14.65" customHeight="1">
      <c r="A88" s="55" t="s">
        <v>74</v>
      </c>
      <c r="B88" s="217" t="s">
        <v>75</v>
      </c>
      <c r="C88" s="217"/>
      <c r="D88" s="217"/>
      <c r="E88" s="217"/>
      <c r="F88" s="217"/>
      <c r="G88" s="217"/>
      <c r="H88" s="217"/>
      <c r="I88" s="217"/>
      <c r="J88" s="57">
        <f>J76</f>
        <v>0</v>
      </c>
    </row>
    <row r="89" spans="1:10" ht="14.65" customHeight="1">
      <c r="A89" s="55" t="s">
        <v>311</v>
      </c>
      <c r="B89" s="265" t="s">
        <v>313</v>
      </c>
      <c r="C89" s="265"/>
      <c r="D89" s="265"/>
      <c r="E89" s="265"/>
      <c r="F89" s="265"/>
      <c r="G89" s="265"/>
      <c r="H89" s="265"/>
      <c r="I89" s="265"/>
      <c r="J89" s="144">
        <f>J80</f>
        <v>0</v>
      </c>
    </row>
    <row r="90" spans="1:10" ht="14.65" customHeight="1">
      <c r="A90" s="215" t="s">
        <v>51</v>
      </c>
      <c r="B90" s="215"/>
      <c r="C90" s="215"/>
      <c r="D90" s="215"/>
      <c r="E90" s="215"/>
      <c r="F90" s="215"/>
      <c r="G90" s="215"/>
      <c r="H90" s="215"/>
      <c r="I90" s="215"/>
      <c r="J90" s="58">
        <f>SUM(J86:J89)</f>
        <v>0</v>
      </c>
    </row>
    <row r="91" spans="1:10" ht="12.75">
      <c r="A91" s="190"/>
      <c r="B91" s="190"/>
      <c r="C91" s="190"/>
      <c r="D91" s="190"/>
      <c r="E91" s="190"/>
      <c r="F91" s="190"/>
      <c r="G91" s="190"/>
      <c r="H91" s="190"/>
      <c r="I91" s="190"/>
      <c r="J91" s="190"/>
    </row>
    <row r="92" spans="1:10" ht="16.149999999999999" customHeight="1">
      <c r="A92" s="206" t="s">
        <v>89</v>
      </c>
      <c r="B92" s="206"/>
      <c r="C92" s="206"/>
      <c r="D92" s="206"/>
      <c r="E92" s="206"/>
      <c r="F92" s="206"/>
      <c r="G92" s="206"/>
      <c r="H92" s="206"/>
      <c r="I92" s="206"/>
      <c r="J92" s="206"/>
    </row>
    <row r="93" spans="1:10" s="32" customFormat="1" ht="15">
      <c r="A93" s="43">
        <v>3</v>
      </c>
      <c r="B93" s="207" t="s">
        <v>90</v>
      </c>
      <c r="C93" s="207"/>
      <c r="D93" s="207"/>
      <c r="E93" s="207"/>
      <c r="F93" s="207"/>
      <c r="G93" s="207"/>
      <c r="H93" s="207"/>
      <c r="I93" s="207"/>
      <c r="J93" s="43" t="s">
        <v>84</v>
      </c>
    </row>
    <row r="94" spans="1:10" s="32" customFormat="1" ht="44.25" customHeight="1">
      <c r="A94" s="15" t="s">
        <v>7</v>
      </c>
      <c r="B94" s="204" t="s">
        <v>91</v>
      </c>
      <c r="C94" s="204"/>
      <c r="D94" s="204"/>
      <c r="E94" s="204"/>
      <c r="F94" s="204"/>
      <c r="G94" s="204"/>
      <c r="H94" s="204"/>
      <c r="I94" s="59">
        <v>4.1700000000000001E-3</v>
      </c>
      <c r="J94" s="36">
        <f>ROUND($J$34*I94,2)</f>
        <v>0</v>
      </c>
    </row>
    <row r="95" spans="1:10" s="32" customFormat="1" ht="14.65" customHeight="1">
      <c r="A95" s="15" t="s">
        <v>9</v>
      </c>
      <c r="B95" s="204" t="s">
        <v>92</v>
      </c>
      <c r="C95" s="204"/>
      <c r="D95" s="204"/>
      <c r="E95" s="204"/>
      <c r="F95" s="204"/>
      <c r="G95" s="204"/>
      <c r="H95" s="204"/>
      <c r="I95" s="59">
        <f>I58*I94</f>
        <v>3.3360000000000003E-4</v>
      </c>
      <c r="J95" s="36">
        <f>ROUND($J$94*I58,2)</f>
        <v>0</v>
      </c>
    </row>
    <row r="96" spans="1:10" s="32" customFormat="1" ht="32.25" customHeight="1">
      <c r="A96" s="15" t="s">
        <v>12</v>
      </c>
      <c r="B96" s="204" t="s">
        <v>93</v>
      </c>
      <c r="C96" s="204"/>
      <c r="D96" s="204"/>
      <c r="E96" s="204"/>
      <c r="F96" s="204"/>
      <c r="G96" s="204"/>
      <c r="H96" s="204"/>
      <c r="I96" s="59">
        <v>1.6000000000000001E-3</v>
      </c>
      <c r="J96" s="36">
        <f>ROUND($J$34*I96,2)</f>
        <v>0</v>
      </c>
    </row>
    <row r="97" spans="1:10" s="32" customFormat="1" ht="27.6" customHeight="1">
      <c r="A97" s="15" t="s">
        <v>14</v>
      </c>
      <c r="B97" s="204" t="s">
        <v>94</v>
      </c>
      <c r="C97" s="204"/>
      <c r="D97" s="204"/>
      <c r="E97" s="204"/>
      <c r="F97" s="204"/>
      <c r="G97" s="204"/>
      <c r="H97" s="204"/>
      <c r="I97" s="59">
        <v>1.9400000000000001E-2</v>
      </c>
      <c r="J97" s="36">
        <f>ROUND($J$34*I97,2)</f>
        <v>0</v>
      </c>
    </row>
    <row r="98" spans="1:10" s="32" customFormat="1" ht="26.25" customHeight="1">
      <c r="A98" s="15" t="s">
        <v>64</v>
      </c>
      <c r="B98" s="216" t="s">
        <v>95</v>
      </c>
      <c r="C98" s="216"/>
      <c r="D98" s="216"/>
      <c r="E98" s="216"/>
      <c r="F98" s="216"/>
      <c r="G98" s="216"/>
      <c r="H98" s="216"/>
      <c r="I98" s="59">
        <f>I59*I97</f>
        <v>7.1392000000000009E-3</v>
      </c>
      <c r="J98" s="36">
        <f>ROUND($I$59*J97,2)</f>
        <v>0</v>
      </c>
    </row>
    <row r="99" spans="1:10" s="32" customFormat="1" ht="33" customHeight="1">
      <c r="A99" s="15" t="s">
        <v>66</v>
      </c>
      <c r="B99" s="204" t="s">
        <v>96</v>
      </c>
      <c r="C99" s="204"/>
      <c r="D99" s="204"/>
      <c r="E99" s="204"/>
      <c r="F99" s="204"/>
      <c r="G99" s="204"/>
      <c r="H99" s="204"/>
      <c r="I99" s="59">
        <v>2.8799999999999999E-2</v>
      </c>
      <c r="J99" s="36">
        <f>ROUND($J$34*I99,2)</f>
        <v>0</v>
      </c>
    </row>
    <row r="100" spans="1:10" s="32" customFormat="1" ht="12.75">
      <c r="A100" s="195" t="s">
        <v>51</v>
      </c>
      <c r="B100" s="195"/>
      <c r="C100" s="195"/>
      <c r="D100" s="195"/>
      <c r="E100" s="195"/>
      <c r="F100" s="195"/>
      <c r="G100" s="195"/>
      <c r="H100" s="195"/>
      <c r="I100" s="61">
        <f>SUM(I94:I99)</f>
        <v>6.1442799999999999E-2</v>
      </c>
      <c r="J100" s="26">
        <f>SUM(J94:J99)</f>
        <v>0</v>
      </c>
    </row>
    <row r="101" spans="1:10" s="32" customFormat="1" ht="40.5" customHeight="1">
      <c r="A101" s="214" t="s">
        <v>180</v>
      </c>
      <c r="B101" s="214"/>
      <c r="C101" s="214"/>
      <c r="D101" s="214"/>
      <c r="E101" s="214"/>
      <c r="F101" s="214"/>
      <c r="G101" s="214"/>
      <c r="H101" s="214"/>
      <c r="I101" s="214"/>
      <c r="J101" s="214"/>
    </row>
    <row r="102" spans="1:10" s="32" customFormat="1" ht="12.75">
      <c r="A102" s="190"/>
      <c r="B102" s="190"/>
      <c r="C102" s="190"/>
      <c r="D102" s="190"/>
      <c r="E102" s="190"/>
      <c r="F102" s="190"/>
      <c r="G102" s="190"/>
      <c r="H102" s="190"/>
      <c r="I102" s="190"/>
      <c r="J102" s="190"/>
    </row>
    <row r="103" spans="1:10" s="32" customFormat="1" ht="16.149999999999999" customHeight="1">
      <c r="A103" s="209" t="s">
        <v>98</v>
      </c>
      <c r="B103" s="209"/>
      <c r="C103" s="209"/>
      <c r="D103" s="209"/>
      <c r="E103" s="209"/>
      <c r="F103" s="209"/>
      <c r="G103" s="209"/>
      <c r="H103" s="209"/>
      <c r="I103" s="209"/>
      <c r="J103" s="209"/>
    </row>
    <row r="104" spans="1:10" ht="37.35" customHeight="1">
      <c r="A104" s="205" t="s">
        <v>99</v>
      </c>
      <c r="B104" s="205"/>
      <c r="C104" s="205"/>
      <c r="D104" s="205"/>
      <c r="E104" s="205"/>
      <c r="F104" s="205"/>
      <c r="G104" s="205"/>
      <c r="H104" s="205"/>
      <c r="I104" s="205"/>
      <c r="J104" s="205"/>
    </row>
    <row r="105" spans="1:10" ht="16.149999999999999" customHeight="1">
      <c r="A105" s="206" t="s">
        <v>100</v>
      </c>
      <c r="B105" s="206"/>
      <c r="C105" s="206"/>
      <c r="D105" s="206"/>
      <c r="E105" s="206"/>
      <c r="F105" s="206"/>
      <c r="G105" s="206"/>
      <c r="H105" s="206"/>
      <c r="I105" s="206"/>
      <c r="J105" s="206"/>
    </row>
    <row r="106" spans="1:10" ht="15.75" customHeight="1">
      <c r="A106" s="62" t="s">
        <v>101</v>
      </c>
      <c r="B106" s="207" t="s">
        <v>102</v>
      </c>
      <c r="C106" s="207"/>
      <c r="D106" s="207"/>
      <c r="E106" s="207"/>
      <c r="F106" s="207"/>
      <c r="G106" s="207"/>
      <c r="H106" s="207"/>
      <c r="I106" s="207"/>
      <c r="J106" s="62" t="s">
        <v>46</v>
      </c>
    </row>
    <row r="107" spans="1:10" ht="22.5" customHeight="1">
      <c r="A107" s="22" t="s">
        <v>7</v>
      </c>
      <c r="B107" s="204" t="s">
        <v>103</v>
      </c>
      <c r="C107" s="204"/>
      <c r="D107" s="204"/>
      <c r="E107" s="204"/>
      <c r="F107" s="204"/>
      <c r="G107" s="204"/>
      <c r="H107" s="204"/>
      <c r="I107" s="63">
        <v>8.3330000000000001E-2</v>
      </c>
      <c r="J107" s="64">
        <f t="shared" ref="J107:J113" si="1">ROUND($J$34*I107,2)</f>
        <v>0</v>
      </c>
    </row>
    <row r="108" spans="1:10" ht="15.75" customHeight="1">
      <c r="A108" s="22" t="s">
        <v>9</v>
      </c>
      <c r="B108" s="204" t="s">
        <v>104</v>
      </c>
      <c r="C108" s="204"/>
      <c r="D108" s="204"/>
      <c r="E108" s="204"/>
      <c r="F108" s="204"/>
      <c r="G108" s="204"/>
      <c r="H108" s="204"/>
      <c r="I108" s="23">
        <v>8.2000000000000007E-3</v>
      </c>
      <c r="J108" s="64">
        <f t="shared" si="1"/>
        <v>0</v>
      </c>
    </row>
    <row r="109" spans="1:10" ht="26.85" customHeight="1">
      <c r="A109" s="22" t="s">
        <v>12</v>
      </c>
      <c r="B109" s="204" t="s">
        <v>105</v>
      </c>
      <c r="C109" s="204"/>
      <c r="D109" s="204"/>
      <c r="E109" s="204"/>
      <c r="F109" s="204"/>
      <c r="G109" s="204"/>
      <c r="H109" s="204"/>
      <c r="I109" s="23">
        <v>2.0000000000000001E-4</v>
      </c>
      <c r="J109" s="64">
        <f t="shared" si="1"/>
        <v>0</v>
      </c>
    </row>
    <row r="110" spans="1:10" ht="26.85" customHeight="1">
      <c r="A110" s="22" t="s">
        <v>14</v>
      </c>
      <c r="B110" s="204" t="s">
        <v>106</v>
      </c>
      <c r="C110" s="204"/>
      <c r="D110" s="204"/>
      <c r="E110" s="204"/>
      <c r="F110" s="204"/>
      <c r="G110" s="204"/>
      <c r="H110" s="204"/>
      <c r="I110" s="23">
        <v>3.2000000000000003E-4</v>
      </c>
      <c r="J110" s="64">
        <f t="shared" si="1"/>
        <v>0</v>
      </c>
    </row>
    <row r="111" spans="1:10" ht="26.85" customHeight="1">
      <c r="A111" s="22" t="s">
        <v>64</v>
      </c>
      <c r="B111" s="204" t="s">
        <v>107</v>
      </c>
      <c r="C111" s="204"/>
      <c r="D111" s="204"/>
      <c r="E111" s="204"/>
      <c r="F111" s="204"/>
      <c r="G111" s="204"/>
      <c r="H111" s="204"/>
      <c r="I111" s="23">
        <v>7.3999999999999999E-4</v>
      </c>
      <c r="J111" s="64">
        <f t="shared" si="1"/>
        <v>0</v>
      </c>
    </row>
    <row r="112" spans="1:10" ht="27.4" customHeight="1">
      <c r="A112" s="65" t="s">
        <v>66</v>
      </c>
      <c r="B112" s="204" t="s">
        <v>108</v>
      </c>
      <c r="C112" s="204"/>
      <c r="D112" s="204"/>
      <c r="E112" s="204"/>
      <c r="F112" s="204"/>
      <c r="G112" s="204"/>
      <c r="H112" s="204"/>
      <c r="I112" s="23">
        <v>1.389E-2</v>
      </c>
      <c r="J112" s="64">
        <f t="shared" si="1"/>
        <v>0</v>
      </c>
    </row>
    <row r="113" spans="1:10" ht="14.65" customHeight="1">
      <c r="A113" s="22" t="s">
        <v>68</v>
      </c>
      <c r="B113" s="212" t="s">
        <v>109</v>
      </c>
      <c r="C113" s="212"/>
      <c r="D113" s="212"/>
      <c r="E113" s="212"/>
      <c r="F113" s="212"/>
      <c r="G113" s="212"/>
      <c r="H113" s="212"/>
      <c r="I113" s="66">
        <v>0</v>
      </c>
      <c r="J113" s="64">
        <f t="shared" si="1"/>
        <v>0</v>
      </c>
    </row>
    <row r="114" spans="1:10" ht="12.75">
      <c r="A114" s="195" t="s">
        <v>51</v>
      </c>
      <c r="B114" s="195"/>
      <c r="C114" s="195"/>
      <c r="D114" s="195"/>
      <c r="E114" s="195"/>
      <c r="F114" s="195"/>
      <c r="G114" s="195"/>
      <c r="H114" s="195"/>
      <c r="I114" s="67">
        <f>SUM(I107:I113)</f>
        <v>0.10668000000000001</v>
      </c>
      <c r="J114" s="26">
        <f>SUM(J107:J113)</f>
        <v>0</v>
      </c>
    </row>
    <row r="115" spans="1:10" ht="64.900000000000006" customHeight="1">
      <c r="A115" s="205" t="s">
        <v>110</v>
      </c>
      <c r="B115" s="205"/>
      <c r="C115" s="205"/>
      <c r="D115" s="205"/>
      <c r="E115" s="205"/>
      <c r="F115" s="205"/>
      <c r="G115" s="205"/>
      <c r="H115" s="205"/>
      <c r="I115" s="205"/>
      <c r="J115" s="205"/>
    </row>
    <row r="116" spans="1:10" ht="14.65" customHeight="1">
      <c r="A116" s="213"/>
      <c r="B116" s="213"/>
      <c r="C116" s="213"/>
      <c r="D116" s="213"/>
      <c r="E116" s="213"/>
      <c r="F116" s="213"/>
      <c r="G116" s="213"/>
      <c r="H116" s="213"/>
      <c r="I116" s="213"/>
      <c r="J116" s="213"/>
    </row>
    <row r="117" spans="1:10" ht="16.149999999999999" customHeight="1">
      <c r="A117" s="209" t="s">
        <v>111</v>
      </c>
      <c r="B117" s="209"/>
      <c r="C117" s="209"/>
      <c r="D117" s="209"/>
      <c r="E117" s="209"/>
      <c r="F117" s="209"/>
      <c r="G117" s="209"/>
      <c r="H117" s="209"/>
      <c r="I117" s="209"/>
      <c r="J117" s="209"/>
    </row>
    <row r="118" spans="1:10" ht="15.75" customHeight="1">
      <c r="A118" s="43" t="s">
        <v>112</v>
      </c>
      <c r="B118" s="207" t="s">
        <v>113</v>
      </c>
      <c r="C118" s="207"/>
      <c r="D118" s="207"/>
      <c r="E118" s="207"/>
      <c r="F118" s="207"/>
      <c r="G118" s="207"/>
      <c r="H118" s="207"/>
      <c r="I118" s="207"/>
      <c r="J118" s="68" t="s">
        <v>46</v>
      </c>
    </row>
    <row r="119" spans="1:10" ht="12.75">
      <c r="A119" s="15" t="s">
        <v>7</v>
      </c>
      <c r="B119" s="194" t="s">
        <v>114</v>
      </c>
      <c r="C119" s="194"/>
      <c r="D119" s="194"/>
      <c r="E119" s="194"/>
      <c r="F119" s="194"/>
      <c r="G119" s="194"/>
      <c r="H119" s="194"/>
      <c r="I119" s="44"/>
      <c r="J119" s="36">
        <v>0</v>
      </c>
    </row>
    <row r="120" spans="1:10" ht="12.75">
      <c r="A120" s="195" t="s">
        <v>51</v>
      </c>
      <c r="B120" s="195"/>
      <c r="C120" s="195"/>
      <c r="D120" s="195"/>
      <c r="E120" s="195"/>
      <c r="F120" s="195"/>
      <c r="G120" s="195"/>
      <c r="H120" s="195"/>
      <c r="I120" s="41"/>
      <c r="J120" s="26">
        <f>J119</f>
        <v>0</v>
      </c>
    </row>
    <row r="121" spans="1:10" s="32" customFormat="1" ht="14.65" customHeight="1">
      <c r="A121" s="210"/>
      <c r="B121" s="210"/>
      <c r="C121" s="210"/>
      <c r="D121" s="210"/>
      <c r="E121" s="210"/>
      <c r="F121" s="210"/>
      <c r="G121" s="210"/>
      <c r="H121" s="210"/>
      <c r="I121" s="210"/>
      <c r="J121" s="210"/>
    </row>
    <row r="122" spans="1:10" ht="16.149999999999999" customHeight="1">
      <c r="A122" s="209" t="s">
        <v>115</v>
      </c>
      <c r="B122" s="209"/>
      <c r="C122" s="209"/>
      <c r="D122" s="209"/>
      <c r="E122" s="209"/>
      <c r="F122" s="209"/>
      <c r="G122" s="209"/>
      <c r="H122" s="209"/>
      <c r="I122" s="209"/>
      <c r="J122" s="209"/>
    </row>
    <row r="123" spans="1:10" ht="16.350000000000001" customHeight="1">
      <c r="A123" s="4">
        <v>4</v>
      </c>
      <c r="B123" s="211" t="s">
        <v>116</v>
      </c>
      <c r="C123" s="211"/>
      <c r="D123" s="211"/>
      <c r="E123" s="211"/>
      <c r="F123" s="211"/>
      <c r="G123" s="211"/>
      <c r="H123" s="211"/>
      <c r="I123" s="211"/>
      <c r="J123" s="68" t="s">
        <v>46</v>
      </c>
    </row>
    <row r="124" spans="1:10" ht="14.65" customHeight="1">
      <c r="A124" s="60" t="s">
        <v>101</v>
      </c>
      <c r="B124" s="204" t="s">
        <v>102</v>
      </c>
      <c r="C124" s="204"/>
      <c r="D124" s="204"/>
      <c r="E124" s="204"/>
      <c r="F124" s="204"/>
      <c r="G124" s="204"/>
      <c r="H124" s="204"/>
      <c r="I124" s="59">
        <f>I114</f>
        <v>0.10668000000000001</v>
      </c>
      <c r="J124" s="36">
        <f>J114</f>
        <v>0</v>
      </c>
    </row>
    <row r="125" spans="1:10" ht="14.65" customHeight="1">
      <c r="A125" s="60" t="s">
        <v>117</v>
      </c>
      <c r="B125" s="204" t="s">
        <v>113</v>
      </c>
      <c r="C125" s="204"/>
      <c r="D125" s="204"/>
      <c r="E125" s="204"/>
      <c r="F125" s="204"/>
      <c r="G125" s="204"/>
      <c r="H125" s="204"/>
      <c r="I125" s="16"/>
      <c r="J125" s="36">
        <f>J120</f>
        <v>0</v>
      </c>
    </row>
    <row r="126" spans="1:10" ht="14.65" customHeight="1">
      <c r="A126" s="208" t="s">
        <v>51</v>
      </c>
      <c r="B126" s="208"/>
      <c r="C126" s="208"/>
      <c r="D126" s="208"/>
      <c r="E126" s="208"/>
      <c r="F126" s="208"/>
      <c r="G126" s="208"/>
      <c r="H126" s="208"/>
      <c r="I126" s="69">
        <f>SUM(I124:I125)</f>
        <v>0.10668000000000001</v>
      </c>
      <c r="J126" s="26">
        <f>SUM(J124+J125)</f>
        <v>0</v>
      </c>
    </row>
    <row r="127" spans="1:10" ht="14.65" customHeight="1">
      <c r="A127" s="190"/>
      <c r="B127" s="190"/>
      <c r="C127" s="190"/>
      <c r="D127" s="190"/>
      <c r="E127" s="190"/>
      <c r="F127" s="190"/>
      <c r="G127" s="190"/>
      <c r="H127" s="190"/>
      <c r="I127" s="190"/>
      <c r="J127" s="190"/>
    </row>
    <row r="128" spans="1:10" ht="16.149999999999999" customHeight="1">
      <c r="A128" s="206" t="s">
        <v>118</v>
      </c>
      <c r="B128" s="206"/>
      <c r="C128" s="206"/>
      <c r="D128" s="206"/>
      <c r="E128" s="206"/>
      <c r="F128" s="206"/>
      <c r="G128" s="206"/>
      <c r="H128" s="206"/>
      <c r="I128" s="206"/>
      <c r="J128" s="206"/>
    </row>
    <row r="129" spans="1:10" ht="15.75" customHeight="1">
      <c r="A129" s="43">
        <v>5</v>
      </c>
      <c r="B129" s="207" t="s">
        <v>119</v>
      </c>
      <c r="C129" s="207"/>
      <c r="D129" s="207"/>
      <c r="E129" s="207"/>
      <c r="F129" s="207"/>
      <c r="G129" s="207"/>
      <c r="H129" s="207"/>
      <c r="I129" s="207"/>
      <c r="J129" s="43" t="s">
        <v>46</v>
      </c>
    </row>
    <row r="130" spans="1:10" ht="12.75">
      <c r="A130" s="15" t="s">
        <v>7</v>
      </c>
      <c r="B130" s="194" t="s">
        <v>120</v>
      </c>
      <c r="C130" s="194"/>
      <c r="D130" s="194"/>
      <c r="E130" s="194"/>
      <c r="F130" s="194"/>
      <c r="G130" s="194"/>
      <c r="H130" s="194"/>
      <c r="I130" s="194"/>
      <c r="J130" s="70">
        <f>Uniformes!F12</f>
        <v>0</v>
      </c>
    </row>
    <row r="131" spans="1:10" ht="22.5" customHeight="1">
      <c r="A131" s="15" t="s">
        <v>9</v>
      </c>
      <c r="B131" s="194" t="s">
        <v>121</v>
      </c>
      <c r="C131" s="194"/>
      <c r="D131" s="194"/>
      <c r="E131" s="194"/>
      <c r="F131" s="194"/>
      <c r="G131" s="194"/>
      <c r="H131" s="194"/>
      <c r="I131" s="194"/>
      <c r="J131" s="71">
        <f>'Materiais e equipamentos'!F84</f>
        <v>0</v>
      </c>
    </row>
    <row r="132" spans="1:10" ht="39" customHeight="1">
      <c r="A132" s="15" t="s">
        <v>12</v>
      </c>
      <c r="B132" s="204" t="s">
        <v>122</v>
      </c>
      <c r="C132" s="204"/>
      <c r="D132" s="204"/>
      <c r="E132" s="204"/>
      <c r="F132" s="204"/>
      <c r="G132" s="204"/>
      <c r="H132" s="204"/>
      <c r="I132" s="204"/>
      <c r="J132" s="71">
        <v>0</v>
      </c>
    </row>
    <row r="133" spans="1:10" ht="12.75">
      <c r="A133" s="15" t="s">
        <v>14</v>
      </c>
      <c r="B133" s="194" t="s">
        <v>123</v>
      </c>
      <c r="C133" s="194"/>
      <c r="D133" s="194"/>
      <c r="E133" s="194"/>
      <c r="F133" s="194"/>
      <c r="G133" s="194"/>
      <c r="H133" s="194"/>
      <c r="I133" s="194"/>
      <c r="J133" s="72"/>
    </row>
    <row r="134" spans="1:10" ht="12.75">
      <c r="A134" s="195" t="s">
        <v>40</v>
      </c>
      <c r="B134" s="195"/>
      <c r="C134" s="195"/>
      <c r="D134" s="195"/>
      <c r="E134" s="195"/>
      <c r="F134" s="195"/>
      <c r="G134" s="195"/>
      <c r="H134" s="195"/>
      <c r="I134" s="195"/>
      <c r="J134" s="73">
        <f>SUM(J130:J132)</f>
        <v>0</v>
      </c>
    </row>
    <row r="135" spans="1:10" ht="12.75">
      <c r="A135" s="190"/>
      <c r="B135" s="190"/>
      <c r="C135" s="190"/>
      <c r="D135" s="190"/>
      <c r="E135" s="190"/>
      <c r="F135" s="190"/>
      <c r="G135" s="190"/>
      <c r="H135" s="190"/>
      <c r="I135" s="190"/>
      <c r="J135" s="190"/>
    </row>
    <row r="136" spans="1:10" ht="14.65" customHeight="1">
      <c r="A136" s="205" t="s">
        <v>124</v>
      </c>
      <c r="B136" s="205"/>
      <c r="C136" s="205"/>
      <c r="D136" s="205"/>
      <c r="E136" s="205"/>
      <c r="F136" s="205"/>
      <c r="G136" s="205"/>
      <c r="H136" s="205"/>
      <c r="I136" s="205"/>
      <c r="J136" s="205"/>
    </row>
    <row r="137" spans="1:10" ht="14.65" customHeight="1">
      <c r="A137" s="190"/>
      <c r="B137" s="190"/>
      <c r="C137" s="190"/>
      <c r="D137" s="190"/>
      <c r="E137" s="190"/>
      <c r="F137" s="190"/>
      <c r="G137" s="190"/>
      <c r="H137" s="190"/>
      <c r="I137" s="190"/>
      <c r="J137" s="190"/>
    </row>
    <row r="138" spans="1:10" s="32" customFormat="1" ht="16.149999999999999" customHeight="1">
      <c r="A138" s="206" t="s">
        <v>125</v>
      </c>
      <c r="B138" s="206"/>
      <c r="C138" s="206"/>
      <c r="D138" s="206"/>
      <c r="E138" s="206"/>
      <c r="F138" s="206"/>
      <c r="G138" s="206"/>
      <c r="H138" s="206"/>
      <c r="I138" s="206"/>
      <c r="J138" s="206"/>
    </row>
    <row r="139" spans="1:10" ht="30.4" customHeight="1">
      <c r="A139" s="43">
        <v>6</v>
      </c>
      <c r="B139" s="207" t="s">
        <v>126</v>
      </c>
      <c r="C139" s="207"/>
      <c r="D139" s="207"/>
      <c r="E139" s="207"/>
      <c r="F139" s="207"/>
      <c r="G139" s="207"/>
      <c r="H139" s="207"/>
      <c r="I139" s="4" t="s">
        <v>56</v>
      </c>
      <c r="J139" s="74" t="s">
        <v>127</v>
      </c>
    </row>
    <row r="140" spans="1:10" ht="51" customHeight="1">
      <c r="A140" s="200" t="s">
        <v>128</v>
      </c>
      <c r="B140" s="200"/>
      <c r="C140" s="200"/>
      <c r="D140" s="200"/>
      <c r="E140" s="200"/>
      <c r="F140" s="200"/>
      <c r="G140" s="200"/>
      <c r="H140" s="200"/>
      <c r="I140" s="75" t="s">
        <v>77</v>
      </c>
      <c r="J140" s="76">
        <f>SUM(J34+J90+J100+J126+J134)</f>
        <v>0</v>
      </c>
    </row>
    <row r="141" spans="1:10" ht="17.100000000000001" customHeight="1">
      <c r="A141" s="77" t="s">
        <v>7</v>
      </c>
      <c r="B141" s="201" t="s">
        <v>129</v>
      </c>
      <c r="C141" s="201"/>
      <c r="D141" s="201"/>
      <c r="E141" s="201"/>
      <c r="F141" s="201"/>
      <c r="G141" s="201"/>
      <c r="H141" s="201"/>
      <c r="I141" s="78">
        <v>0.05</v>
      </c>
      <c r="J141" s="36">
        <f>ROUND(I141*J140,2)</f>
        <v>0</v>
      </c>
    </row>
    <row r="142" spans="1:10" ht="51" customHeight="1">
      <c r="A142" s="200" t="s">
        <v>130</v>
      </c>
      <c r="B142" s="200"/>
      <c r="C142" s="200"/>
      <c r="D142" s="200"/>
      <c r="E142" s="200"/>
      <c r="F142" s="200"/>
      <c r="G142" s="200"/>
      <c r="H142" s="200"/>
      <c r="I142" s="79" t="s">
        <v>77</v>
      </c>
      <c r="J142" s="76">
        <f>SUM(J34+J90+J100+J126+J134+J141)</f>
        <v>0</v>
      </c>
    </row>
    <row r="143" spans="1:10" ht="17.100000000000001" customHeight="1">
      <c r="A143" s="77" t="s">
        <v>9</v>
      </c>
      <c r="B143" s="201" t="s">
        <v>131</v>
      </c>
      <c r="C143" s="201"/>
      <c r="D143" s="201"/>
      <c r="E143" s="201"/>
      <c r="F143" s="201"/>
      <c r="G143" s="201"/>
      <c r="H143" s="201"/>
      <c r="I143" s="78">
        <v>0.1</v>
      </c>
      <c r="J143" s="36">
        <f>ROUND(I143*J142,2)</f>
        <v>0</v>
      </c>
    </row>
    <row r="144" spans="1:10" ht="51" customHeight="1">
      <c r="A144" s="200" t="s">
        <v>132</v>
      </c>
      <c r="B144" s="200"/>
      <c r="C144" s="200"/>
      <c r="D144" s="200"/>
      <c r="E144" s="200"/>
      <c r="F144" s="200"/>
      <c r="G144" s="200"/>
      <c r="H144" s="200"/>
      <c r="I144" s="79" t="s">
        <v>77</v>
      </c>
      <c r="J144" s="76">
        <f>SUM(J34+J90+J100+J126+J134+J141+J143)</f>
        <v>0</v>
      </c>
    </row>
    <row r="145" spans="1:10" ht="17.100000000000001" customHeight="1">
      <c r="A145" s="77" t="s">
        <v>12</v>
      </c>
      <c r="B145" s="201" t="s">
        <v>133</v>
      </c>
      <c r="C145" s="201"/>
      <c r="D145" s="201"/>
      <c r="E145" s="201"/>
      <c r="F145" s="201"/>
      <c r="G145" s="201"/>
      <c r="H145" s="201"/>
      <c r="I145" s="80" t="s">
        <v>77</v>
      </c>
      <c r="J145" s="81" t="s">
        <v>77</v>
      </c>
    </row>
    <row r="146" spans="1:10" ht="17.100000000000001" customHeight="1">
      <c r="A146" s="77"/>
      <c r="B146" s="202" t="s">
        <v>291</v>
      </c>
      <c r="C146" s="202"/>
      <c r="D146" s="202"/>
      <c r="E146" s="203" t="s">
        <v>134</v>
      </c>
      <c r="F146" s="203"/>
      <c r="G146" s="203"/>
      <c r="H146" s="203"/>
      <c r="I146" s="203"/>
      <c r="J146" s="203"/>
    </row>
    <row r="147" spans="1:10" ht="12.75">
      <c r="A147" s="15"/>
      <c r="B147" s="194" t="s">
        <v>135</v>
      </c>
      <c r="C147" s="194"/>
      <c r="D147" s="194"/>
      <c r="E147" s="194"/>
      <c r="F147" s="194"/>
      <c r="G147" s="194"/>
      <c r="H147" s="194"/>
      <c r="I147" s="80" t="s">
        <v>77</v>
      </c>
      <c r="J147" s="81" t="s">
        <v>77</v>
      </c>
    </row>
    <row r="148" spans="1:10" ht="12.75">
      <c r="A148" s="15"/>
      <c r="B148" s="194" t="s">
        <v>136</v>
      </c>
      <c r="C148" s="194"/>
      <c r="D148" s="194"/>
      <c r="E148" s="194"/>
      <c r="F148" s="194"/>
      <c r="G148" s="194"/>
      <c r="H148" s="194"/>
      <c r="I148" s="82">
        <v>7.5999999999999998E-2</v>
      </c>
      <c r="J148" s="36">
        <f>ROUND(($J$144/(1-$I$157))*I148,2)</f>
        <v>0</v>
      </c>
    </row>
    <row r="149" spans="1:10" ht="12.75">
      <c r="A149" s="15"/>
      <c r="B149" s="194" t="s">
        <v>137</v>
      </c>
      <c r="C149" s="194"/>
      <c r="D149" s="194"/>
      <c r="E149" s="194"/>
      <c r="F149" s="194"/>
      <c r="G149" s="194"/>
      <c r="H149" s="194"/>
      <c r="I149" s="82">
        <v>1.6500000000000001E-2</v>
      </c>
      <c r="J149" s="36">
        <f>ROUND(($J$144/(1-$I$157))*I149,2)</f>
        <v>0</v>
      </c>
    </row>
    <row r="150" spans="1:10" ht="19.5" customHeight="1">
      <c r="A150" s="15"/>
      <c r="B150" s="204" t="s">
        <v>138</v>
      </c>
      <c r="C150" s="204"/>
      <c r="D150" s="204"/>
      <c r="E150" s="204"/>
      <c r="F150" s="204"/>
      <c r="G150" s="204"/>
      <c r="H150" s="204"/>
      <c r="I150" s="82" t="s">
        <v>77</v>
      </c>
      <c r="J150" s="81" t="s">
        <v>77</v>
      </c>
    </row>
    <row r="151" spans="1:10" ht="17.25" customHeight="1">
      <c r="A151" s="15"/>
      <c r="B151" s="204" t="s">
        <v>139</v>
      </c>
      <c r="C151" s="204"/>
      <c r="D151" s="204"/>
      <c r="E151" s="204"/>
      <c r="F151" s="204"/>
      <c r="G151" s="204"/>
      <c r="H151" s="204"/>
      <c r="I151" s="82" t="s">
        <v>77</v>
      </c>
      <c r="J151" s="81" t="s">
        <v>77</v>
      </c>
    </row>
    <row r="152" spans="1:10" ht="14.65" customHeight="1">
      <c r="A152" s="15"/>
      <c r="B152" s="194" t="s">
        <v>140</v>
      </c>
      <c r="C152" s="194"/>
      <c r="D152" s="194"/>
      <c r="E152" s="194"/>
      <c r="F152" s="194"/>
      <c r="G152" s="194"/>
      <c r="H152" s="194"/>
      <c r="I152" s="82" t="s">
        <v>77</v>
      </c>
      <c r="J152" s="81" t="s">
        <v>77</v>
      </c>
    </row>
    <row r="153" spans="1:10" ht="12.75">
      <c r="A153" s="15"/>
      <c r="B153" s="194" t="s">
        <v>141</v>
      </c>
      <c r="C153" s="194"/>
      <c r="D153" s="194"/>
      <c r="E153" s="194"/>
      <c r="F153" s="194"/>
      <c r="G153" s="194"/>
      <c r="H153" s="194"/>
      <c r="I153" s="82" t="s">
        <v>77</v>
      </c>
      <c r="J153" s="81" t="s">
        <v>77</v>
      </c>
    </row>
    <row r="154" spans="1:10" ht="12.75">
      <c r="A154" s="15"/>
      <c r="B154" s="194" t="s">
        <v>142</v>
      </c>
      <c r="C154" s="194"/>
      <c r="D154" s="194"/>
      <c r="E154" s="194"/>
      <c r="F154" s="194"/>
      <c r="G154" s="194"/>
      <c r="H154" s="194"/>
      <c r="I154" s="82">
        <v>0.05</v>
      </c>
      <c r="J154" s="36">
        <f>ROUND(($J$144/(1-$I$157))*I154,2)</f>
        <v>0</v>
      </c>
    </row>
    <row r="155" spans="1:10" ht="12.75">
      <c r="A155" s="195" t="s">
        <v>51</v>
      </c>
      <c r="B155" s="195"/>
      <c r="C155" s="195"/>
      <c r="D155" s="195"/>
      <c r="E155" s="195"/>
      <c r="F155" s="195"/>
      <c r="G155" s="195"/>
      <c r="H155" s="195"/>
      <c r="I155" s="195"/>
      <c r="J155" s="26">
        <f>SUM(J141+J143+J148+J149+J154)</f>
        <v>0</v>
      </c>
    </row>
    <row r="156" spans="1:10" ht="12.75">
      <c r="A156" s="190"/>
      <c r="B156" s="190"/>
      <c r="C156" s="190"/>
      <c r="D156" s="190"/>
      <c r="E156" s="190"/>
      <c r="F156" s="190"/>
      <c r="G156" s="190"/>
      <c r="H156" s="190"/>
      <c r="I156" s="190"/>
      <c r="J156" s="190"/>
    </row>
    <row r="157" spans="1:10" ht="14.65" customHeight="1">
      <c r="A157" s="196" t="s">
        <v>143</v>
      </c>
      <c r="B157" s="196"/>
      <c r="C157" s="196"/>
      <c r="D157" s="196"/>
      <c r="E157" s="196"/>
      <c r="F157" s="196"/>
      <c r="G157" s="196"/>
      <c r="H157" s="196"/>
      <c r="I157" s="83">
        <f>SUM(I148:I154)</f>
        <v>0.14250000000000002</v>
      </c>
      <c r="J157" s="84">
        <f>SUM(J148:J154)</f>
        <v>0</v>
      </c>
    </row>
    <row r="158" spans="1:10" ht="14.65" customHeight="1">
      <c r="A158" s="197" t="s">
        <v>144</v>
      </c>
      <c r="B158" s="197"/>
      <c r="C158" s="197"/>
      <c r="D158" s="198" t="s">
        <v>145</v>
      </c>
      <c r="E158" s="198"/>
      <c r="F158" s="198"/>
      <c r="G158" s="198"/>
      <c r="H158" s="198"/>
      <c r="I158" s="198"/>
      <c r="J158" s="198"/>
    </row>
    <row r="159" spans="1:10">
      <c r="A159" s="197"/>
      <c r="B159" s="197"/>
      <c r="C159" s="197"/>
      <c r="D159" s="198" t="s">
        <v>146</v>
      </c>
      <c r="E159" s="198"/>
      <c r="F159" s="198"/>
      <c r="G159" s="198"/>
      <c r="H159" s="198"/>
      <c r="I159" s="198"/>
      <c r="J159" s="198"/>
    </row>
    <row r="160" spans="1:10">
      <c r="A160" s="197"/>
      <c r="B160" s="197"/>
      <c r="C160" s="197"/>
      <c r="D160" s="199" t="s">
        <v>147</v>
      </c>
      <c r="E160" s="199"/>
      <c r="F160" s="199"/>
      <c r="G160" s="199"/>
      <c r="H160" s="199"/>
      <c r="I160" s="199"/>
      <c r="J160" s="199"/>
    </row>
    <row r="161" spans="1:12" ht="12.75">
      <c r="A161" s="190"/>
      <c r="B161" s="190"/>
      <c r="C161" s="190"/>
      <c r="D161" s="190"/>
      <c r="E161" s="190"/>
      <c r="F161" s="190"/>
      <c r="G161" s="190"/>
      <c r="H161" s="190"/>
      <c r="I161" s="190"/>
      <c r="J161" s="190"/>
    </row>
    <row r="162" spans="1:12" ht="27.6" customHeight="1">
      <c r="A162" s="191" t="s">
        <v>148</v>
      </c>
      <c r="B162" s="191"/>
      <c r="C162" s="191"/>
      <c r="D162" s="191"/>
      <c r="E162" s="191"/>
      <c r="F162" s="191"/>
      <c r="G162" s="191"/>
      <c r="H162" s="191"/>
      <c r="I162" s="191"/>
      <c r="J162" s="191"/>
    </row>
    <row r="163" spans="1:12" ht="14.65" customHeight="1">
      <c r="A163" s="190"/>
      <c r="B163" s="190"/>
      <c r="C163" s="190"/>
      <c r="D163" s="190"/>
      <c r="E163" s="190"/>
      <c r="F163" s="190"/>
      <c r="G163" s="190"/>
      <c r="H163" s="190"/>
      <c r="I163" s="190"/>
      <c r="J163" s="190"/>
    </row>
    <row r="164" spans="1:12" ht="45.95" customHeight="1">
      <c r="A164" s="192" t="s">
        <v>149</v>
      </c>
      <c r="B164" s="192"/>
      <c r="C164" s="192"/>
      <c r="D164" s="192"/>
      <c r="E164" s="192"/>
      <c r="F164" s="192"/>
      <c r="G164" s="192"/>
      <c r="H164" s="192"/>
      <c r="I164" s="192"/>
      <c r="J164" s="192"/>
    </row>
    <row r="165" spans="1:12" ht="14.65" customHeight="1">
      <c r="A165" s="193" t="s">
        <v>150</v>
      </c>
      <c r="B165" s="193"/>
      <c r="C165" s="193"/>
      <c r="D165" s="193"/>
      <c r="E165" s="193"/>
      <c r="F165" s="193"/>
      <c r="G165" s="193"/>
      <c r="H165" s="193"/>
      <c r="I165" s="193"/>
      <c r="J165" s="6" t="s">
        <v>46</v>
      </c>
    </row>
    <row r="166" spans="1:12" ht="14.65" customHeight="1">
      <c r="A166" s="85" t="s">
        <v>7</v>
      </c>
      <c r="B166" s="183" t="s">
        <v>151</v>
      </c>
      <c r="C166" s="183"/>
      <c r="D166" s="183"/>
      <c r="E166" s="183"/>
      <c r="F166" s="183"/>
      <c r="G166" s="183"/>
      <c r="H166" s="183"/>
      <c r="I166" s="183"/>
      <c r="J166" s="86">
        <f>J34</f>
        <v>0</v>
      </c>
    </row>
    <row r="167" spans="1:12" ht="14.65" customHeight="1">
      <c r="A167" s="85" t="s">
        <v>9</v>
      </c>
      <c r="B167" s="183" t="s">
        <v>42</v>
      </c>
      <c r="C167" s="183"/>
      <c r="D167" s="183"/>
      <c r="E167" s="183"/>
      <c r="F167" s="183"/>
      <c r="G167" s="183"/>
      <c r="H167" s="183"/>
      <c r="I167" s="183"/>
      <c r="J167" s="86">
        <f>J90</f>
        <v>0</v>
      </c>
    </row>
    <row r="168" spans="1:12" ht="14.65" customHeight="1">
      <c r="A168" s="85" t="s">
        <v>12</v>
      </c>
      <c r="B168" s="183" t="s">
        <v>152</v>
      </c>
      <c r="C168" s="183"/>
      <c r="D168" s="183"/>
      <c r="E168" s="183"/>
      <c r="F168" s="183"/>
      <c r="G168" s="183"/>
      <c r="H168" s="183"/>
      <c r="I168" s="183"/>
      <c r="J168" s="86">
        <f>J100</f>
        <v>0</v>
      </c>
    </row>
    <row r="169" spans="1:12" ht="14.65" customHeight="1">
      <c r="A169" s="85" t="s">
        <v>14</v>
      </c>
      <c r="B169" s="183" t="s">
        <v>153</v>
      </c>
      <c r="C169" s="183"/>
      <c r="D169" s="183"/>
      <c r="E169" s="183"/>
      <c r="F169" s="183"/>
      <c r="G169" s="183"/>
      <c r="H169" s="183"/>
      <c r="I169" s="183"/>
      <c r="J169" s="86">
        <f>J126</f>
        <v>0</v>
      </c>
    </row>
    <row r="170" spans="1:12" ht="14.65" customHeight="1">
      <c r="A170" s="85" t="s">
        <v>64</v>
      </c>
      <c r="B170" s="183" t="s">
        <v>154</v>
      </c>
      <c r="C170" s="183"/>
      <c r="D170" s="183"/>
      <c r="E170" s="183"/>
      <c r="F170" s="183"/>
      <c r="G170" s="183"/>
      <c r="H170" s="183"/>
      <c r="I170" s="183"/>
      <c r="J170" s="86">
        <f>J134</f>
        <v>0</v>
      </c>
    </row>
    <row r="171" spans="1:12" ht="14.65" customHeight="1">
      <c r="A171" s="184" t="s">
        <v>155</v>
      </c>
      <c r="B171" s="184"/>
      <c r="C171" s="184"/>
      <c r="D171" s="184"/>
      <c r="E171" s="184"/>
      <c r="F171" s="184"/>
      <c r="G171" s="184"/>
      <c r="H171" s="184"/>
      <c r="I171" s="184"/>
      <c r="J171" s="87">
        <f>SUM(J166:J170)</f>
        <v>0</v>
      </c>
    </row>
    <row r="172" spans="1:12" ht="14.65" customHeight="1">
      <c r="A172" s="88" t="s">
        <v>66</v>
      </c>
      <c r="B172" s="185" t="s">
        <v>156</v>
      </c>
      <c r="C172" s="185"/>
      <c r="D172" s="185"/>
      <c r="E172" s="185"/>
      <c r="F172" s="185"/>
      <c r="G172" s="185"/>
      <c r="H172" s="185"/>
      <c r="I172" s="185"/>
      <c r="J172" s="89">
        <f>J155</f>
        <v>0</v>
      </c>
    </row>
    <row r="173" spans="1:12" ht="14.65" customHeight="1">
      <c r="A173" s="184" t="s">
        <v>157</v>
      </c>
      <c r="B173" s="184"/>
      <c r="C173" s="184"/>
      <c r="D173" s="184"/>
      <c r="E173" s="184"/>
      <c r="F173" s="184"/>
      <c r="G173" s="184"/>
      <c r="H173" s="184"/>
      <c r="I173" s="184"/>
      <c r="J173" s="87">
        <f>SUM(J171:J172)</f>
        <v>0</v>
      </c>
    </row>
    <row r="174" spans="1:12" ht="14.65" customHeight="1">
      <c r="A174" s="186"/>
      <c r="B174" s="186"/>
      <c r="C174" s="186"/>
      <c r="D174" s="186"/>
      <c r="E174" s="186"/>
      <c r="F174" s="186"/>
      <c r="G174" s="186"/>
      <c r="H174" s="186"/>
      <c r="I174" s="186"/>
      <c r="J174" s="186"/>
    </row>
    <row r="175" spans="1:12" ht="17.100000000000001" customHeight="1">
      <c r="A175" s="187"/>
      <c r="B175" s="187"/>
      <c r="C175" s="187"/>
      <c r="D175" s="187"/>
      <c r="E175" s="187"/>
      <c r="F175" s="187"/>
      <c r="G175" s="187"/>
      <c r="H175" s="187"/>
      <c r="I175" s="187"/>
      <c r="J175" s="187"/>
      <c r="K175" s="90"/>
      <c r="L175" s="91"/>
    </row>
    <row r="176" spans="1:12" ht="14.65" customHeight="1">
      <c r="A176" s="188"/>
      <c r="B176" s="188"/>
      <c r="C176" s="188"/>
      <c r="D176" s="188"/>
      <c r="E176" s="188"/>
      <c r="F176" s="188"/>
      <c r="G176" s="188"/>
      <c r="H176" s="188"/>
      <c r="I176" s="188"/>
      <c r="J176" s="188"/>
    </row>
    <row r="177" spans="1:24" ht="27.4" customHeight="1">
      <c r="A177" s="189" t="s">
        <v>158</v>
      </c>
      <c r="B177" s="189"/>
      <c r="C177" s="189"/>
      <c r="D177" s="189"/>
      <c r="E177" s="189"/>
      <c r="F177" s="189"/>
      <c r="G177" s="189"/>
      <c r="H177" s="189"/>
      <c r="I177" s="189"/>
      <c r="J177" s="189"/>
    </row>
    <row r="178" spans="1:24" ht="38.25" customHeight="1">
      <c r="A178" s="177" t="s">
        <v>159</v>
      </c>
      <c r="B178" s="177"/>
      <c r="C178" s="177" t="s">
        <v>160</v>
      </c>
      <c r="D178" s="177"/>
      <c r="E178" s="93" t="s">
        <v>161</v>
      </c>
      <c r="F178" s="177" t="s">
        <v>162</v>
      </c>
      <c r="G178" s="177"/>
      <c r="H178" s="177"/>
      <c r="I178" s="10" t="s">
        <v>163</v>
      </c>
      <c r="J178" s="10" t="s">
        <v>164</v>
      </c>
    </row>
    <row r="179" spans="1:24" ht="27.4" customHeight="1">
      <c r="A179" s="177" t="s">
        <v>178</v>
      </c>
      <c r="B179" s="177"/>
      <c r="C179" s="178">
        <f>J173</f>
        <v>0</v>
      </c>
      <c r="D179" s="178"/>
      <c r="E179" s="93">
        <v>1</v>
      </c>
      <c r="F179" s="178">
        <f>C179*E179</f>
        <v>0</v>
      </c>
      <c r="G179" s="178"/>
      <c r="H179" s="178"/>
      <c r="I179" s="93">
        <v>1</v>
      </c>
      <c r="J179" s="94">
        <f>F179*I179</f>
        <v>0</v>
      </c>
    </row>
    <row r="180" spans="1:24" ht="27.4" customHeight="1">
      <c r="A180" s="179" t="s">
        <v>166</v>
      </c>
      <c r="B180" s="179"/>
      <c r="C180" s="179"/>
      <c r="D180" s="179"/>
      <c r="E180" s="179"/>
      <c r="F180" s="179"/>
      <c r="G180" s="179"/>
      <c r="H180" s="179"/>
      <c r="I180" s="179"/>
      <c r="J180" s="92"/>
    </row>
    <row r="181" spans="1:24" ht="27.4" customHeight="1">
      <c r="A181" s="180" t="s">
        <v>167</v>
      </c>
      <c r="B181" s="180"/>
      <c r="C181" s="180"/>
      <c r="D181" s="180"/>
      <c r="E181" s="180"/>
      <c r="F181" s="180"/>
      <c r="G181" s="180"/>
      <c r="H181" s="180"/>
      <c r="I181" s="180"/>
      <c r="J181" s="180"/>
      <c r="K181" s="95"/>
      <c r="L181" s="95"/>
      <c r="M181" s="95"/>
      <c r="N181" s="95"/>
      <c r="O181" s="95"/>
      <c r="P181" s="95"/>
      <c r="Q181" s="95"/>
      <c r="R181" s="95"/>
      <c r="S181" s="95"/>
      <c r="T181" s="95"/>
      <c r="U181" s="95"/>
      <c r="V181" s="95"/>
      <c r="W181" s="95"/>
      <c r="X181" s="95"/>
    </row>
    <row r="182" spans="1:24" ht="27.4" customHeight="1">
      <c r="A182" s="181" t="s">
        <v>168</v>
      </c>
      <c r="B182" s="181"/>
      <c r="C182" s="181"/>
      <c r="D182" s="181"/>
      <c r="E182" s="181"/>
      <c r="F182" s="181"/>
      <c r="G182" s="181"/>
      <c r="H182" s="181"/>
      <c r="I182" s="181"/>
      <c r="J182" s="96" t="s">
        <v>84</v>
      </c>
      <c r="K182" s="97"/>
      <c r="L182" s="97"/>
      <c r="M182" s="97"/>
      <c r="N182" s="97"/>
      <c r="O182" s="97"/>
      <c r="P182" s="97"/>
      <c r="Q182" s="97"/>
      <c r="R182" s="97"/>
      <c r="S182" s="97"/>
      <c r="T182" s="97"/>
      <c r="U182" s="182"/>
      <c r="V182" s="182"/>
      <c r="W182" s="182"/>
      <c r="X182" s="182"/>
    </row>
    <row r="183" spans="1:24" ht="27.4" customHeight="1">
      <c r="A183" s="98" t="s">
        <v>7</v>
      </c>
      <c r="B183" s="174" t="s">
        <v>169</v>
      </c>
      <c r="C183" s="174"/>
      <c r="D183" s="174"/>
      <c r="E183" s="174"/>
      <c r="F183" s="174"/>
      <c r="G183" s="174"/>
      <c r="H183" s="174"/>
      <c r="I183" s="174"/>
      <c r="J183" s="99">
        <f>ROUND(J179,2)</f>
        <v>0</v>
      </c>
      <c r="K183" s="100"/>
      <c r="L183" s="100"/>
      <c r="M183" s="100"/>
      <c r="N183" s="100"/>
      <c r="O183" s="100"/>
      <c r="P183" s="100"/>
      <c r="Q183" s="100"/>
      <c r="R183" s="100"/>
      <c r="S183" s="100"/>
      <c r="T183" s="100"/>
      <c r="U183" s="175"/>
      <c r="V183" s="175"/>
      <c r="W183" s="175"/>
      <c r="X183" s="175"/>
    </row>
    <row r="184" spans="1:24" ht="27.4" customHeight="1">
      <c r="A184" s="98" t="s">
        <v>9</v>
      </c>
      <c r="B184" s="174" t="s">
        <v>170</v>
      </c>
      <c r="C184" s="174"/>
      <c r="D184" s="174"/>
      <c r="E184" s="174"/>
      <c r="F184" s="174"/>
      <c r="G184" s="174"/>
      <c r="H184" s="174"/>
      <c r="I184" s="174"/>
      <c r="J184" s="99">
        <f>ROUND(J179,2)</f>
        <v>0</v>
      </c>
      <c r="K184" s="100"/>
      <c r="L184" s="100"/>
      <c r="M184" s="100"/>
      <c r="N184" s="100"/>
      <c r="O184" s="100"/>
      <c r="P184" s="100"/>
      <c r="Q184" s="100"/>
      <c r="R184" s="100"/>
      <c r="S184" s="100"/>
      <c r="T184" s="100"/>
      <c r="U184" s="175"/>
      <c r="V184" s="175"/>
      <c r="W184" s="175"/>
      <c r="X184" s="175"/>
    </row>
    <row r="185" spans="1:24" ht="27.4" customHeight="1">
      <c r="A185" s="101" t="s">
        <v>12</v>
      </c>
      <c r="B185" s="176" t="s">
        <v>171</v>
      </c>
      <c r="C185" s="176"/>
      <c r="D185" s="176"/>
      <c r="E185" s="176"/>
      <c r="F185" s="176"/>
      <c r="G185" s="176"/>
      <c r="H185" s="176"/>
      <c r="I185" s="176"/>
      <c r="J185" s="102">
        <f>J184*12</f>
        <v>0</v>
      </c>
      <c r="K185" s="100"/>
      <c r="L185" s="100"/>
      <c r="M185" s="100"/>
      <c r="N185" s="100"/>
      <c r="O185" s="100"/>
      <c r="P185" s="100"/>
      <c r="Q185" s="100"/>
      <c r="R185" s="100"/>
      <c r="S185" s="100"/>
      <c r="T185" s="100"/>
      <c r="U185" s="175"/>
      <c r="V185" s="175"/>
      <c r="W185" s="175"/>
      <c r="X185" s="175"/>
    </row>
  </sheetData>
  <sheetProtection selectLockedCells="1" selectUnlockedCells="1"/>
  <mergeCells count="291">
    <mergeCell ref="A13:F13"/>
    <mergeCell ref="G13:J13"/>
    <mergeCell ref="B8:G8"/>
    <mergeCell ref="H8:J8"/>
    <mergeCell ref="B9:G9"/>
    <mergeCell ref="H9:J9"/>
    <mergeCell ref="B10:G10"/>
    <mergeCell ref="H10:J10"/>
    <mergeCell ref="A11:J11"/>
    <mergeCell ref="A12:F12"/>
    <mergeCell ref="G12:J12"/>
    <mergeCell ref="A1:J1"/>
    <mergeCell ref="A2:J2"/>
    <mergeCell ref="A3:G3"/>
    <mergeCell ref="H3:J3"/>
    <mergeCell ref="A4:G4"/>
    <mergeCell ref="H4:J4"/>
    <mergeCell ref="A5:J5"/>
    <mergeCell ref="A6:J6"/>
    <mergeCell ref="B7:G7"/>
    <mergeCell ref="H7:J7"/>
    <mergeCell ref="BD18:BK18"/>
    <mergeCell ref="BL18:BS18"/>
    <mergeCell ref="BT18:CA18"/>
    <mergeCell ref="CB18:CI18"/>
    <mergeCell ref="CJ18:CQ18"/>
    <mergeCell ref="CR18:CY18"/>
    <mergeCell ref="CZ18:DG18"/>
    <mergeCell ref="DH18:DO18"/>
    <mergeCell ref="A14:J14"/>
    <mergeCell ref="A15:J15"/>
    <mergeCell ref="A16:J16"/>
    <mergeCell ref="A17:J17"/>
    <mergeCell ref="B18:G18"/>
    <mergeCell ref="H18:J18"/>
    <mergeCell ref="X18:AE18"/>
    <mergeCell ref="AF18:AM18"/>
    <mergeCell ref="AN18:AU18"/>
    <mergeCell ref="IN18:IU18"/>
    <mergeCell ref="B19:G19"/>
    <mergeCell ref="H19:J19"/>
    <mergeCell ref="B20:G20"/>
    <mergeCell ref="H20:J20"/>
    <mergeCell ref="B21:G21"/>
    <mergeCell ref="H21:J21"/>
    <mergeCell ref="GR18:GY18"/>
    <mergeCell ref="GZ18:HG18"/>
    <mergeCell ref="HH18:HO18"/>
    <mergeCell ref="DP18:DW18"/>
    <mergeCell ref="DX18:EE18"/>
    <mergeCell ref="EF18:EM18"/>
    <mergeCell ref="EN18:EU18"/>
    <mergeCell ref="HP18:HW18"/>
    <mergeCell ref="HX18:IE18"/>
    <mergeCell ref="IF18:IM18"/>
    <mergeCell ref="EV18:FC18"/>
    <mergeCell ref="FD18:FK18"/>
    <mergeCell ref="FL18:FS18"/>
    <mergeCell ref="FT18:GA18"/>
    <mergeCell ref="GB18:GI18"/>
    <mergeCell ref="GJ18:GQ18"/>
    <mergeCell ref="AV18:BC18"/>
    <mergeCell ref="B22:G22"/>
    <mergeCell ref="H22:J22"/>
    <mergeCell ref="B23:G23"/>
    <mergeCell ref="H23:J23"/>
    <mergeCell ref="A24:J24"/>
    <mergeCell ref="A25:J25"/>
    <mergeCell ref="A26:J26"/>
    <mergeCell ref="A27:J27"/>
    <mergeCell ref="B28:G28"/>
    <mergeCell ref="H28:I28"/>
    <mergeCell ref="B29:I29"/>
    <mergeCell ref="B30:I30"/>
    <mergeCell ref="B31:I31"/>
    <mergeCell ref="B32:I32"/>
    <mergeCell ref="B33:I33"/>
    <mergeCell ref="A34:I34"/>
    <mergeCell ref="A35:J35"/>
    <mergeCell ref="A36:J36"/>
    <mergeCell ref="A37:J37"/>
    <mergeCell ref="A38:J38"/>
    <mergeCell ref="A39:J39"/>
    <mergeCell ref="B40:I40"/>
    <mergeCell ref="B41:H41"/>
    <mergeCell ref="B42:H42"/>
    <mergeCell ref="A43:H43"/>
    <mergeCell ref="B44:H44"/>
    <mergeCell ref="A45:H45"/>
    <mergeCell ref="S45:Y45"/>
    <mergeCell ref="AB45:AH45"/>
    <mergeCell ref="AK45:AQ45"/>
    <mergeCell ref="AT45:AZ45"/>
    <mergeCell ref="BC45:BI45"/>
    <mergeCell ref="BL45:BR45"/>
    <mergeCell ref="BU45:CA45"/>
    <mergeCell ref="CD45:CJ45"/>
    <mergeCell ref="CM45:CS45"/>
    <mergeCell ref="CV45:DB45"/>
    <mergeCell ref="GY46:HF46"/>
    <mergeCell ref="HH46:HO46"/>
    <mergeCell ref="DM46:DT46"/>
    <mergeCell ref="DV46:EC46"/>
    <mergeCell ref="DE45:DK45"/>
    <mergeCell ref="DN45:DT45"/>
    <mergeCell ref="DW45:EC45"/>
    <mergeCell ref="EF45:EL45"/>
    <mergeCell ref="EO45:EU45"/>
    <mergeCell ref="EX45:FD45"/>
    <mergeCell ref="FG45:FM45"/>
    <mergeCell ref="FP45:FV45"/>
    <mergeCell ref="FY45:GE45"/>
    <mergeCell ref="HQ46:HX46"/>
    <mergeCell ref="HZ46:IG46"/>
    <mergeCell ref="II46:IP46"/>
    <mergeCell ref="IR46:IU46"/>
    <mergeCell ref="A47:J47"/>
    <mergeCell ref="GH45:GN45"/>
    <mergeCell ref="GQ45:GW45"/>
    <mergeCell ref="GZ45:HF45"/>
    <mergeCell ref="HI45:HO45"/>
    <mergeCell ref="HR45:HX45"/>
    <mergeCell ref="IA45:IG45"/>
    <mergeCell ref="IJ45:IP45"/>
    <mergeCell ref="IS45:IU45"/>
    <mergeCell ref="A46:J46"/>
    <mergeCell ref="R46:Y46"/>
    <mergeCell ref="AA46:AH46"/>
    <mergeCell ref="AJ46:AQ46"/>
    <mergeCell ref="AS46:AZ46"/>
    <mergeCell ref="BB46:BI46"/>
    <mergeCell ref="BK46:BR46"/>
    <mergeCell ref="BT46:CA46"/>
    <mergeCell ref="CC46:CJ46"/>
    <mergeCell ref="CL46:CS46"/>
    <mergeCell ref="CU46:DB46"/>
    <mergeCell ref="A48:J48"/>
    <mergeCell ref="FO46:FV46"/>
    <mergeCell ref="FX46:GE46"/>
    <mergeCell ref="GG46:GN46"/>
    <mergeCell ref="GP46:GW46"/>
    <mergeCell ref="A49:J49"/>
    <mergeCell ref="B50:H50"/>
    <mergeCell ref="B51:H51"/>
    <mergeCell ref="B52:H52"/>
    <mergeCell ref="EE46:EL46"/>
    <mergeCell ref="EN46:EU46"/>
    <mergeCell ref="EW46:FD46"/>
    <mergeCell ref="FF46:FM46"/>
    <mergeCell ref="DD46:DK46"/>
    <mergeCell ref="B53:D53"/>
    <mergeCell ref="B54:H54"/>
    <mergeCell ref="B55:H55"/>
    <mergeCell ref="B56:H56"/>
    <mergeCell ref="B57:H57"/>
    <mergeCell ref="B58:H58"/>
    <mergeCell ref="A59:H59"/>
    <mergeCell ref="A60:J60"/>
    <mergeCell ref="B72:I72"/>
    <mergeCell ref="A61:J61"/>
    <mergeCell ref="A62:J62"/>
    <mergeCell ref="A63:J63"/>
    <mergeCell ref="B64:I64"/>
    <mergeCell ref="B65:I65"/>
    <mergeCell ref="B66:H66"/>
    <mergeCell ref="B73:I73"/>
    <mergeCell ref="B74:I74"/>
    <mergeCell ref="B75:I75"/>
    <mergeCell ref="A76:I76"/>
    <mergeCell ref="A81:J81"/>
    <mergeCell ref="B67:H67"/>
    <mergeCell ref="B68:H68"/>
    <mergeCell ref="B69:I69"/>
    <mergeCell ref="B70:H70"/>
    <mergeCell ref="B71:H71"/>
    <mergeCell ref="A78:H78"/>
    <mergeCell ref="A79:H79"/>
    <mergeCell ref="B85:I85"/>
    <mergeCell ref="B86:H86"/>
    <mergeCell ref="B87:H87"/>
    <mergeCell ref="B88:I88"/>
    <mergeCell ref="A90:I90"/>
    <mergeCell ref="A82:J82"/>
    <mergeCell ref="A83:J83"/>
    <mergeCell ref="A84:J84"/>
    <mergeCell ref="A91:J91"/>
    <mergeCell ref="B89:I89"/>
    <mergeCell ref="A92:J92"/>
    <mergeCell ref="B93:I93"/>
    <mergeCell ref="B94:H94"/>
    <mergeCell ref="B95:H95"/>
    <mergeCell ref="B96:H96"/>
    <mergeCell ref="B97:H97"/>
    <mergeCell ref="B98:H98"/>
    <mergeCell ref="B99:H99"/>
    <mergeCell ref="A100:H100"/>
    <mergeCell ref="A101:J101"/>
    <mergeCell ref="A102:J102"/>
    <mergeCell ref="A103:J103"/>
    <mergeCell ref="A104:J104"/>
    <mergeCell ref="A105:J105"/>
    <mergeCell ref="B106:I106"/>
    <mergeCell ref="B107:H107"/>
    <mergeCell ref="B108:H108"/>
    <mergeCell ref="B109:H109"/>
    <mergeCell ref="B110:H110"/>
    <mergeCell ref="B111:H111"/>
    <mergeCell ref="B112:H112"/>
    <mergeCell ref="B113:H113"/>
    <mergeCell ref="A114:H114"/>
    <mergeCell ref="A115:J115"/>
    <mergeCell ref="A116:J116"/>
    <mergeCell ref="A117:J117"/>
    <mergeCell ref="B118:I118"/>
    <mergeCell ref="B119:H119"/>
    <mergeCell ref="A120:H120"/>
    <mergeCell ref="A121:J121"/>
    <mergeCell ref="A122:J122"/>
    <mergeCell ref="B123:I123"/>
    <mergeCell ref="B124:H124"/>
    <mergeCell ref="B125:H125"/>
    <mergeCell ref="A126:H126"/>
    <mergeCell ref="A127:J127"/>
    <mergeCell ref="A128:J128"/>
    <mergeCell ref="B129:I129"/>
    <mergeCell ref="B130:I130"/>
    <mergeCell ref="B131:I131"/>
    <mergeCell ref="B132:I132"/>
    <mergeCell ref="B133:I133"/>
    <mergeCell ref="A134:I134"/>
    <mergeCell ref="A135:J135"/>
    <mergeCell ref="A136:J136"/>
    <mergeCell ref="A137:J137"/>
    <mergeCell ref="A138:J138"/>
    <mergeCell ref="B139:H139"/>
    <mergeCell ref="A140:H140"/>
    <mergeCell ref="B141:H141"/>
    <mergeCell ref="A142:H142"/>
    <mergeCell ref="B143:H143"/>
    <mergeCell ref="A144:H144"/>
    <mergeCell ref="B145:H145"/>
    <mergeCell ref="B146:D146"/>
    <mergeCell ref="E146:J146"/>
    <mergeCell ref="B147:H147"/>
    <mergeCell ref="B148:H148"/>
    <mergeCell ref="B149:H149"/>
    <mergeCell ref="B150:H150"/>
    <mergeCell ref="B151:H151"/>
    <mergeCell ref="B152:H152"/>
    <mergeCell ref="B153:H153"/>
    <mergeCell ref="B154:H154"/>
    <mergeCell ref="A155:I155"/>
    <mergeCell ref="A156:J156"/>
    <mergeCell ref="A157:H157"/>
    <mergeCell ref="A158:C160"/>
    <mergeCell ref="D158:J158"/>
    <mergeCell ref="D159:J159"/>
    <mergeCell ref="D160:J160"/>
    <mergeCell ref="A161:J161"/>
    <mergeCell ref="A162:J162"/>
    <mergeCell ref="A163:J163"/>
    <mergeCell ref="A164:J164"/>
    <mergeCell ref="A165:I165"/>
    <mergeCell ref="B166:I166"/>
    <mergeCell ref="B167:I167"/>
    <mergeCell ref="B168:I168"/>
    <mergeCell ref="B169:I169"/>
    <mergeCell ref="B170:I170"/>
    <mergeCell ref="A171:I171"/>
    <mergeCell ref="B172:I172"/>
    <mergeCell ref="A173:I173"/>
    <mergeCell ref="A174:J174"/>
    <mergeCell ref="A175:J175"/>
    <mergeCell ref="A176:J176"/>
    <mergeCell ref="A177:J177"/>
    <mergeCell ref="A178:B178"/>
    <mergeCell ref="C178:D178"/>
    <mergeCell ref="F178:H178"/>
    <mergeCell ref="B184:I184"/>
    <mergeCell ref="U184:X184"/>
    <mergeCell ref="B185:I185"/>
    <mergeCell ref="U185:X185"/>
    <mergeCell ref="A179:B179"/>
    <mergeCell ref="C179:D179"/>
    <mergeCell ref="F179:H179"/>
    <mergeCell ref="A180:I180"/>
    <mergeCell ref="A181:J181"/>
    <mergeCell ref="A182:I182"/>
    <mergeCell ref="U182:X182"/>
    <mergeCell ref="B183:I183"/>
    <mergeCell ref="U183:X183"/>
  </mergeCells>
  <pageMargins left="0.78740157480314965" right="0.31496062992125984" top="0.43307086614173229" bottom="0.31496062992125984" header="0.51181102362204722" footer="0.51181102362204722"/>
  <pageSetup paperSize="9" scale="77" firstPageNumber="0" fitToHeight="0" orientation="portrait" r:id="rId1"/>
  <headerFooter alignWithMargins="0"/>
  <rowBreaks count="3" manualBreakCount="3">
    <brk id="48" max="9" man="1"/>
    <brk id="102" max="9" man="1"/>
    <brk id="137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U178"/>
  <sheetViews>
    <sheetView view="pageBreakPreview" zoomScale="90" zoomScaleNormal="80" zoomScaleSheetLayoutView="90" workbookViewId="0">
      <selection activeCell="H4" sqref="H4:J4"/>
    </sheetView>
  </sheetViews>
  <sheetFormatPr defaultColWidth="8.7109375" defaultRowHeight="12"/>
  <cols>
    <col min="1" max="1" width="14.85546875" style="1" customWidth="1"/>
    <col min="2" max="2" width="10.7109375" style="1" customWidth="1"/>
    <col min="3" max="3" width="12.85546875" style="1" customWidth="1"/>
    <col min="4" max="4" width="9.7109375" style="1" customWidth="1"/>
    <col min="5" max="5" width="15.140625" style="1" customWidth="1"/>
    <col min="6" max="6" width="10.85546875" style="1" customWidth="1"/>
    <col min="7" max="7" width="9.28515625" style="1" customWidth="1"/>
    <col min="8" max="8" width="7.5703125" style="1" customWidth="1"/>
    <col min="9" max="9" width="13.5703125" style="2" customWidth="1"/>
    <col min="10" max="10" width="16" style="1" customWidth="1"/>
    <col min="11" max="11" width="12.5703125" style="1" customWidth="1"/>
    <col min="12" max="12" width="6.28515625" style="1" customWidth="1"/>
    <col min="13" max="14" width="8.85546875" style="1" customWidth="1"/>
    <col min="15" max="16384" width="8.7109375" style="1"/>
  </cols>
  <sheetData>
    <row r="1" spans="1:11" ht="24.2" customHeight="1">
      <c r="A1" s="252" t="s">
        <v>318</v>
      </c>
      <c r="B1" s="252"/>
      <c r="C1" s="252"/>
      <c r="D1" s="252"/>
      <c r="E1" s="252"/>
      <c r="F1" s="252"/>
      <c r="G1" s="252"/>
      <c r="H1" s="252"/>
      <c r="I1" s="252"/>
      <c r="J1" s="252"/>
    </row>
    <row r="2" spans="1:11" ht="48" customHeight="1">
      <c r="A2" s="253" t="s">
        <v>0</v>
      </c>
      <c r="B2" s="253"/>
      <c r="C2" s="253"/>
      <c r="D2" s="253"/>
      <c r="E2" s="253"/>
      <c r="F2" s="253"/>
      <c r="G2" s="253"/>
      <c r="H2" s="253"/>
      <c r="I2" s="253"/>
      <c r="J2" s="253"/>
    </row>
    <row r="3" spans="1:11" ht="14.65" customHeight="1">
      <c r="A3" s="234" t="s">
        <v>1</v>
      </c>
      <c r="B3" s="234"/>
      <c r="C3" s="234"/>
      <c r="D3" s="234"/>
      <c r="E3" s="234"/>
      <c r="F3" s="234"/>
      <c r="G3" s="234"/>
      <c r="H3" s="236" t="s">
        <v>2</v>
      </c>
      <c r="I3" s="236"/>
      <c r="J3" s="236"/>
    </row>
    <row r="4" spans="1:11" ht="24.75" customHeight="1">
      <c r="A4" s="234" t="s">
        <v>3</v>
      </c>
      <c r="B4" s="234"/>
      <c r="C4" s="234"/>
      <c r="D4" s="234"/>
      <c r="E4" s="234"/>
      <c r="F4" s="234"/>
      <c r="G4" s="234"/>
      <c r="H4" s="254" t="s">
        <v>4</v>
      </c>
      <c r="I4" s="254"/>
      <c r="J4" s="254"/>
    </row>
    <row r="5" spans="1:11" ht="24" customHeight="1">
      <c r="A5" s="234" t="s">
        <v>172</v>
      </c>
      <c r="B5" s="234"/>
      <c r="C5" s="234"/>
      <c r="D5" s="234"/>
      <c r="E5" s="234"/>
      <c r="F5" s="234"/>
      <c r="G5" s="234"/>
      <c r="H5" s="234"/>
      <c r="I5" s="234"/>
      <c r="J5" s="234"/>
    </row>
    <row r="6" spans="1:11" ht="16.149999999999999" customHeight="1">
      <c r="A6" s="211" t="s">
        <v>6</v>
      </c>
      <c r="B6" s="211"/>
      <c r="C6" s="211"/>
      <c r="D6" s="211"/>
      <c r="E6" s="211"/>
      <c r="F6" s="211"/>
      <c r="G6" s="211"/>
      <c r="H6" s="211"/>
      <c r="I6" s="211"/>
      <c r="J6" s="211"/>
    </row>
    <row r="7" spans="1:11" ht="14.65" customHeight="1">
      <c r="A7" s="3" t="s">
        <v>7</v>
      </c>
      <c r="B7" s="234" t="s">
        <v>8</v>
      </c>
      <c r="C7" s="234"/>
      <c r="D7" s="234"/>
      <c r="E7" s="234"/>
      <c r="F7" s="234"/>
      <c r="G7" s="234"/>
      <c r="H7" s="255"/>
      <c r="I7" s="255"/>
      <c r="J7" s="255"/>
    </row>
    <row r="8" spans="1:11" ht="14.65" customHeight="1">
      <c r="A8" s="3" t="s">
        <v>9</v>
      </c>
      <c r="B8" s="234" t="s">
        <v>10</v>
      </c>
      <c r="C8" s="234"/>
      <c r="D8" s="234"/>
      <c r="E8" s="234"/>
      <c r="F8" s="234"/>
      <c r="G8" s="234"/>
      <c r="H8" s="248" t="s">
        <v>11</v>
      </c>
      <c r="I8" s="248"/>
      <c r="J8" s="248"/>
    </row>
    <row r="9" spans="1:11" ht="39" customHeight="1">
      <c r="A9" s="3" t="s">
        <v>12</v>
      </c>
      <c r="B9" s="234" t="s">
        <v>13</v>
      </c>
      <c r="C9" s="234"/>
      <c r="D9" s="234"/>
      <c r="E9" s="234"/>
      <c r="F9" s="234"/>
      <c r="G9" s="234"/>
      <c r="H9" s="249"/>
      <c r="I9" s="249"/>
      <c r="J9" s="249"/>
    </row>
    <row r="10" spans="1:11" ht="14.65" customHeight="1">
      <c r="A10" s="3" t="s">
        <v>14</v>
      </c>
      <c r="B10" s="234" t="s">
        <v>15</v>
      </c>
      <c r="C10" s="234"/>
      <c r="D10" s="234"/>
      <c r="E10" s="234"/>
      <c r="F10" s="234"/>
      <c r="G10" s="234"/>
      <c r="H10" s="236" t="s">
        <v>16</v>
      </c>
      <c r="I10" s="236"/>
      <c r="J10" s="236"/>
    </row>
    <row r="11" spans="1:11" ht="16.149999999999999" customHeight="1">
      <c r="A11" s="209" t="s">
        <v>17</v>
      </c>
      <c r="B11" s="209"/>
      <c r="C11" s="209"/>
      <c r="D11" s="209"/>
      <c r="E11" s="209"/>
      <c r="F11" s="209"/>
      <c r="G11" s="209"/>
      <c r="H11" s="209"/>
      <c r="I11" s="209"/>
      <c r="J11" s="209"/>
    </row>
    <row r="12" spans="1:11" ht="51" customHeight="1">
      <c r="A12" s="250" t="s">
        <v>18</v>
      </c>
      <c r="B12" s="250"/>
      <c r="C12" s="250"/>
      <c r="D12" s="250"/>
      <c r="E12" s="250"/>
      <c r="F12" s="250"/>
      <c r="G12" s="251" t="s">
        <v>19</v>
      </c>
      <c r="H12" s="251"/>
      <c r="I12" s="251"/>
      <c r="J12" s="251"/>
    </row>
    <row r="13" spans="1:11" ht="14.65" customHeight="1">
      <c r="A13" s="245" t="s">
        <v>20</v>
      </c>
      <c r="B13" s="245"/>
      <c r="C13" s="245"/>
      <c r="D13" s="245"/>
      <c r="E13" s="245"/>
      <c r="F13" s="245"/>
      <c r="G13" s="246" t="s">
        <v>21</v>
      </c>
      <c r="H13" s="246"/>
      <c r="I13" s="246"/>
      <c r="J13" s="246"/>
    </row>
    <row r="14" spans="1:11" ht="12.75">
      <c r="A14" s="190"/>
      <c r="B14" s="190"/>
      <c r="C14" s="190"/>
      <c r="D14" s="190"/>
      <c r="E14" s="190"/>
      <c r="F14" s="190"/>
      <c r="G14" s="190"/>
      <c r="H14" s="190"/>
      <c r="I14" s="190"/>
      <c r="J14" s="190"/>
      <c r="K14" s="7"/>
    </row>
    <row r="15" spans="1:11" ht="48.75" customHeight="1">
      <c r="A15" s="247" t="s">
        <v>22</v>
      </c>
      <c r="B15" s="247"/>
      <c r="C15" s="247"/>
      <c r="D15" s="247"/>
      <c r="E15" s="247"/>
      <c r="F15" s="247"/>
      <c r="G15" s="247"/>
      <c r="H15" s="247"/>
      <c r="I15" s="247"/>
      <c r="J15" s="247"/>
      <c r="K15" s="7"/>
    </row>
    <row r="16" spans="1:11" ht="12.75">
      <c r="A16" s="190"/>
      <c r="B16" s="190"/>
      <c r="C16" s="190"/>
      <c r="D16" s="190"/>
      <c r="E16" s="190"/>
      <c r="F16" s="190"/>
      <c r="G16" s="190"/>
      <c r="H16" s="190"/>
      <c r="I16" s="190"/>
      <c r="J16" s="190"/>
      <c r="K16" s="7"/>
    </row>
    <row r="17" spans="1:255" ht="16.149999999999999" customHeight="1">
      <c r="A17" s="211" t="s">
        <v>23</v>
      </c>
      <c r="B17" s="211"/>
      <c r="C17" s="211"/>
      <c r="D17" s="211"/>
      <c r="E17" s="211"/>
      <c r="F17" s="211"/>
      <c r="G17" s="211"/>
      <c r="H17" s="211"/>
      <c r="I17" s="211"/>
      <c r="J17" s="211"/>
      <c r="K17" s="7"/>
    </row>
    <row r="18" spans="1:255" s="8" customFormat="1" ht="16.149999999999999" customHeight="1">
      <c r="A18" s="3">
        <v>1</v>
      </c>
      <c r="B18" s="234" t="s">
        <v>24</v>
      </c>
      <c r="C18" s="234"/>
      <c r="D18" s="234"/>
      <c r="E18" s="234"/>
      <c r="F18" s="234"/>
      <c r="G18" s="234"/>
      <c r="H18" s="243" t="s">
        <v>181</v>
      </c>
      <c r="I18" s="243"/>
      <c r="J18" s="243"/>
      <c r="X18" s="242"/>
      <c r="Y18" s="242"/>
      <c r="Z18" s="242"/>
      <c r="AA18" s="242"/>
      <c r="AB18" s="242"/>
      <c r="AC18" s="242"/>
      <c r="AD18" s="242"/>
      <c r="AE18" s="242"/>
      <c r="AF18" s="242"/>
      <c r="AG18" s="242"/>
      <c r="AH18" s="242"/>
      <c r="AI18" s="242"/>
      <c r="AJ18" s="242"/>
      <c r="AK18" s="242"/>
      <c r="AL18" s="242"/>
      <c r="AM18" s="242"/>
      <c r="AN18" s="242"/>
      <c r="AO18" s="242"/>
      <c r="AP18" s="242"/>
      <c r="AQ18" s="242"/>
      <c r="AR18" s="242"/>
      <c r="AS18" s="242"/>
      <c r="AT18" s="242"/>
      <c r="AU18" s="242"/>
      <c r="AV18" s="242"/>
      <c r="AW18" s="242"/>
      <c r="AX18" s="242"/>
      <c r="AY18" s="242"/>
      <c r="AZ18" s="242"/>
      <c r="BA18" s="242"/>
      <c r="BB18" s="242"/>
      <c r="BC18" s="242"/>
      <c r="BD18" s="242"/>
      <c r="BE18" s="242"/>
      <c r="BF18" s="242"/>
      <c r="BG18" s="242"/>
      <c r="BH18" s="242"/>
      <c r="BI18" s="242"/>
      <c r="BJ18" s="242"/>
      <c r="BK18" s="242"/>
      <c r="BL18" s="242"/>
      <c r="BM18" s="242"/>
      <c r="BN18" s="242"/>
      <c r="BO18" s="242"/>
      <c r="BP18" s="242"/>
      <c r="BQ18" s="242"/>
      <c r="BR18" s="242"/>
      <c r="BS18" s="242"/>
      <c r="BT18" s="242"/>
      <c r="BU18" s="242"/>
      <c r="BV18" s="242"/>
      <c r="BW18" s="242"/>
      <c r="BX18" s="242"/>
      <c r="BY18" s="242"/>
      <c r="BZ18" s="242"/>
      <c r="CA18" s="242"/>
      <c r="CB18" s="242"/>
      <c r="CC18" s="242"/>
      <c r="CD18" s="242"/>
      <c r="CE18" s="242"/>
      <c r="CF18" s="242"/>
      <c r="CG18" s="242"/>
      <c r="CH18" s="242"/>
      <c r="CI18" s="242"/>
      <c r="CJ18" s="242"/>
      <c r="CK18" s="242"/>
      <c r="CL18" s="242"/>
      <c r="CM18" s="242"/>
      <c r="CN18" s="242"/>
      <c r="CO18" s="242"/>
      <c r="CP18" s="242"/>
      <c r="CQ18" s="242"/>
      <c r="CR18" s="242"/>
      <c r="CS18" s="242"/>
      <c r="CT18" s="242"/>
      <c r="CU18" s="242"/>
      <c r="CV18" s="242"/>
      <c r="CW18" s="242"/>
      <c r="CX18" s="242"/>
      <c r="CY18" s="242"/>
      <c r="CZ18" s="242"/>
      <c r="DA18" s="242"/>
      <c r="DB18" s="242"/>
      <c r="DC18" s="242"/>
      <c r="DD18" s="242"/>
      <c r="DE18" s="242"/>
      <c r="DF18" s="242"/>
      <c r="DG18" s="242"/>
      <c r="DH18" s="242"/>
      <c r="DI18" s="242"/>
      <c r="DJ18" s="242"/>
      <c r="DK18" s="242"/>
      <c r="DL18" s="242"/>
      <c r="DM18" s="242"/>
      <c r="DN18" s="242"/>
      <c r="DO18" s="242"/>
      <c r="DP18" s="242"/>
      <c r="DQ18" s="242"/>
      <c r="DR18" s="242"/>
      <c r="DS18" s="242"/>
      <c r="DT18" s="242"/>
      <c r="DU18" s="242"/>
      <c r="DV18" s="242"/>
      <c r="DW18" s="242"/>
      <c r="DX18" s="242"/>
      <c r="DY18" s="242"/>
      <c r="DZ18" s="242"/>
      <c r="EA18" s="242"/>
      <c r="EB18" s="242"/>
      <c r="EC18" s="242"/>
      <c r="ED18" s="242"/>
      <c r="EE18" s="242"/>
      <c r="EF18" s="242"/>
      <c r="EG18" s="242"/>
      <c r="EH18" s="242"/>
      <c r="EI18" s="242"/>
      <c r="EJ18" s="242"/>
      <c r="EK18" s="242"/>
      <c r="EL18" s="242"/>
      <c r="EM18" s="242"/>
      <c r="EN18" s="242"/>
      <c r="EO18" s="242"/>
      <c r="EP18" s="242"/>
      <c r="EQ18" s="242"/>
      <c r="ER18" s="242"/>
      <c r="ES18" s="242"/>
      <c r="ET18" s="242"/>
      <c r="EU18" s="242"/>
      <c r="EV18" s="242"/>
      <c r="EW18" s="242"/>
      <c r="EX18" s="242"/>
      <c r="EY18" s="242"/>
      <c r="EZ18" s="242"/>
      <c r="FA18" s="242"/>
      <c r="FB18" s="242"/>
      <c r="FC18" s="242"/>
      <c r="FD18" s="242"/>
      <c r="FE18" s="242"/>
      <c r="FF18" s="242"/>
      <c r="FG18" s="242"/>
      <c r="FH18" s="242"/>
      <c r="FI18" s="242"/>
      <c r="FJ18" s="242"/>
      <c r="FK18" s="242"/>
      <c r="FL18" s="242"/>
      <c r="FM18" s="242"/>
      <c r="FN18" s="242"/>
      <c r="FO18" s="242"/>
      <c r="FP18" s="242"/>
      <c r="FQ18" s="242"/>
      <c r="FR18" s="242"/>
      <c r="FS18" s="242"/>
      <c r="FT18" s="242"/>
      <c r="FU18" s="242"/>
      <c r="FV18" s="242"/>
      <c r="FW18" s="242"/>
      <c r="FX18" s="242"/>
      <c r="FY18" s="242"/>
      <c r="FZ18" s="242"/>
      <c r="GA18" s="242"/>
      <c r="GB18" s="242"/>
      <c r="GC18" s="242"/>
      <c r="GD18" s="242"/>
      <c r="GE18" s="242"/>
      <c r="GF18" s="242"/>
      <c r="GG18" s="242"/>
      <c r="GH18" s="242"/>
      <c r="GI18" s="242"/>
      <c r="GJ18" s="242"/>
      <c r="GK18" s="242"/>
      <c r="GL18" s="242"/>
      <c r="GM18" s="242"/>
      <c r="GN18" s="242"/>
      <c r="GO18" s="242"/>
      <c r="GP18" s="242"/>
      <c r="GQ18" s="242"/>
      <c r="GR18" s="242"/>
      <c r="GS18" s="242"/>
      <c r="GT18" s="242"/>
      <c r="GU18" s="242"/>
      <c r="GV18" s="242"/>
      <c r="GW18" s="242"/>
      <c r="GX18" s="242"/>
      <c r="GY18" s="242"/>
      <c r="GZ18" s="242"/>
      <c r="HA18" s="242"/>
      <c r="HB18" s="242"/>
      <c r="HC18" s="242"/>
      <c r="HD18" s="242"/>
      <c r="HE18" s="242"/>
      <c r="HF18" s="242"/>
      <c r="HG18" s="242"/>
      <c r="HH18" s="242"/>
      <c r="HI18" s="242"/>
      <c r="HJ18" s="242"/>
      <c r="HK18" s="242"/>
      <c r="HL18" s="242"/>
      <c r="HM18" s="242"/>
      <c r="HN18" s="242"/>
      <c r="HO18" s="242"/>
      <c r="HP18" s="242"/>
      <c r="HQ18" s="242"/>
      <c r="HR18" s="242"/>
      <c r="HS18" s="242"/>
      <c r="HT18" s="242"/>
      <c r="HU18" s="242"/>
      <c r="HV18" s="242"/>
      <c r="HW18" s="242"/>
      <c r="HX18" s="242"/>
      <c r="HY18" s="242"/>
      <c r="HZ18" s="242"/>
      <c r="IA18" s="242"/>
      <c r="IB18" s="242"/>
      <c r="IC18" s="242"/>
      <c r="ID18" s="242"/>
      <c r="IE18" s="242"/>
      <c r="IF18" s="242"/>
      <c r="IG18" s="242"/>
      <c r="IH18" s="242"/>
      <c r="II18" s="242"/>
      <c r="IJ18" s="242"/>
      <c r="IK18" s="242"/>
      <c r="IL18" s="242"/>
      <c r="IM18" s="242"/>
      <c r="IN18" s="242"/>
      <c r="IO18" s="242"/>
      <c r="IP18" s="242"/>
      <c r="IQ18" s="242"/>
      <c r="IR18" s="242"/>
      <c r="IS18" s="242"/>
      <c r="IT18" s="242"/>
      <c r="IU18" s="242"/>
    </row>
    <row r="19" spans="1:255" ht="16.149999999999999" customHeight="1">
      <c r="A19" s="3">
        <v>2</v>
      </c>
      <c r="B19" s="234" t="s">
        <v>26</v>
      </c>
      <c r="C19" s="234"/>
      <c r="D19" s="234"/>
      <c r="E19" s="234"/>
      <c r="F19" s="234"/>
      <c r="G19" s="234"/>
      <c r="H19" s="243" t="s">
        <v>27</v>
      </c>
      <c r="I19" s="243"/>
      <c r="J19" s="243"/>
    </row>
    <row r="20" spans="1:255" ht="23.65" customHeight="1">
      <c r="A20" s="3">
        <v>3</v>
      </c>
      <c r="B20" s="234" t="s">
        <v>28</v>
      </c>
      <c r="C20" s="234"/>
      <c r="D20" s="234"/>
      <c r="E20" s="234"/>
      <c r="F20" s="234"/>
      <c r="G20" s="234"/>
      <c r="H20" s="244"/>
      <c r="I20" s="244"/>
      <c r="J20" s="244"/>
    </row>
    <row r="21" spans="1:255" ht="16.149999999999999" customHeight="1">
      <c r="A21" s="3">
        <v>4</v>
      </c>
      <c r="B21" s="234" t="s">
        <v>29</v>
      </c>
      <c r="C21" s="234"/>
      <c r="D21" s="234"/>
      <c r="E21" s="234"/>
      <c r="F21" s="234"/>
      <c r="G21" s="234"/>
      <c r="H21" s="243"/>
      <c r="I21" s="243"/>
      <c r="J21" s="243"/>
    </row>
    <row r="22" spans="1:255" ht="16.149999999999999" customHeight="1">
      <c r="A22" s="3">
        <v>5</v>
      </c>
      <c r="B22" s="234" t="s">
        <v>30</v>
      </c>
      <c r="C22" s="234"/>
      <c r="D22" s="234"/>
      <c r="E22" s="234"/>
      <c r="F22" s="234"/>
      <c r="G22" s="234"/>
      <c r="H22" s="238"/>
      <c r="I22" s="238"/>
      <c r="J22" s="238"/>
    </row>
    <row r="23" spans="1:255" ht="16.149999999999999" customHeight="1">
      <c r="A23" s="3">
        <v>6</v>
      </c>
      <c r="B23" s="234" t="s">
        <v>31</v>
      </c>
      <c r="C23" s="234"/>
      <c r="D23" s="234"/>
      <c r="E23" s="234"/>
      <c r="F23" s="234"/>
      <c r="G23" s="234"/>
      <c r="H23" s="239"/>
      <c r="I23" s="239"/>
      <c r="J23" s="239"/>
    </row>
    <row r="24" spans="1:255" ht="12.75">
      <c r="A24" s="190"/>
      <c r="B24" s="190"/>
      <c r="C24" s="190"/>
      <c r="D24" s="190"/>
      <c r="E24" s="190"/>
      <c r="F24" s="190"/>
      <c r="G24" s="190"/>
      <c r="H24" s="190"/>
      <c r="I24" s="190"/>
      <c r="J24" s="190"/>
    </row>
    <row r="25" spans="1:255" ht="27.6" customHeight="1">
      <c r="A25" s="214" t="s">
        <v>32</v>
      </c>
      <c r="B25" s="214"/>
      <c r="C25" s="214"/>
      <c r="D25" s="214"/>
      <c r="E25" s="214"/>
      <c r="F25" s="214"/>
      <c r="G25" s="214"/>
      <c r="H25" s="214"/>
      <c r="I25" s="214"/>
      <c r="J25" s="214"/>
    </row>
    <row r="26" spans="1:255" ht="12.75">
      <c r="A26" s="190"/>
      <c r="B26" s="190"/>
      <c r="C26" s="190"/>
      <c r="D26" s="190"/>
      <c r="E26" s="190"/>
      <c r="F26" s="190"/>
      <c r="G26" s="190"/>
      <c r="H26" s="190"/>
      <c r="I26" s="190"/>
      <c r="J26" s="190"/>
    </row>
    <row r="27" spans="1:255" ht="20.65" customHeight="1">
      <c r="A27" s="240" t="s">
        <v>33</v>
      </c>
      <c r="B27" s="240"/>
      <c r="C27" s="240"/>
      <c r="D27" s="240"/>
      <c r="E27" s="240"/>
      <c r="F27" s="240"/>
      <c r="G27" s="240"/>
      <c r="H27" s="240"/>
      <c r="I27" s="240"/>
      <c r="J27" s="240"/>
    </row>
    <row r="28" spans="1:255" ht="30.4" customHeight="1">
      <c r="A28" s="9">
        <v>1</v>
      </c>
      <c r="B28" s="241" t="s">
        <v>34</v>
      </c>
      <c r="C28" s="241"/>
      <c r="D28" s="241"/>
      <c r="E28" s="241"/>
      <c r="F28" s="241"/>
      <c r="G28" s="241"/>
      <c r="H28" s="211" t="s">
        <v>35</v>
      </c>
      <c r="I28" s="211"/>
      <c r="J28" s="9" t="s">
        <v>36</v>
      </c>
    </row>
    <row r="29" spans="1:255" s="12" customFormat="1" ht="27.6" customHeight="1">
      <c r="A29" s="3" t="s">
        <v>7</v>
      </c>
      <c r="B29" s="234" t="s">
        <v>37</v>
      </c>
      <c r="C29" s="234"/>
      <c r="D29" s="234"/>
      <c r="E29" s="234"/>
      <c r="F29" s="234"/>
      <c r="G29" s="234"/>
      <c r="H29" s="234"/>
      <c r="I29" s="234"/>
      <c r="J29" s="11"/>
    </row>
    <row r="30" spans="1:255" ht="14.65" customHeight="1">
      <c r="A30" s="3" t="s">
        <v>9</v>
      </c>
      <c r="B30" s="234" t="s">
        <v>38</v>
      </c>
      <c r="C30" s="234"/>
      <c r="D30" s="234"/>
      <c r="E30" s="234"/>
      <c r="F30" s="234"/>
      <c r="G30" s="234"/>
      <c r="H30" s="235">
        <v>0.3</v>
      </c>
      <c r="I30" s="235"/>
      <c r="J30" s="11">
        <f>J29*H30</f>
        <v>0</v>
      </c>
    </row>
    <row r="31" spans="1:255" ht="14.65" customHeight="1">
      <c r="A31" s="3" t="s">
        <v>12</v>
      </c>
      <c r="B31" s="234" t="s">
        <v>39</v>
      </c>
      <c r="C31" s="234"/>
      <c r="D31" s="234"/>
      <c r="E31" s="234"/>
      <c r="F31" s="234"/>
      <c r="G31" s="234"/>
      <c r="H31" s="236"/>
      <c r="I31" s="236"/>
      <c r="J31" s="11"/>
    </row>
    <row r="32" spans="1:255" ht="15.75" customHeight="1">
      <c r="A32" s="208" t="s">
        <v>40</v>
      </c>
      <c r="B32" s="208"/>
      <c r="C32" s="208"/>
      <c r="D32" s="208"/>
      <c r="E32" s="208"/>
      <c r="F32" s="208"/>
      <c r="G32" s="208"/>
      <c r="H32" s="208"/>
      <c r="I32" s="208"/>
      <c r="J32" s="13">
        <f>SUM(J29:J31)</f>
        <v>0</v>
      </c>
    </row>
    <row r="33" spans="1:255" ht="12.75">
      <c r="A33" s="190"/>
      <c r="B33" s="190"/>
      <c r="C33" s="190"/>
      <c r="D33" s="190"/>
      <c r="E33" s="190"/>
      <c r="F33" s="190"/>
      <c r="G33" s="190"/>
      <c r="H33" s="190"/>
      <c r="I33" s="190"/>
      <c r="J33" s="190"/>
    </row>
    <row r="34" spans="1:255" ht="23.65" customHeight="1">
      <c r="A34" s="237" t="s">
        <v>41</v>
      </c>
      <c r="B34" s="237"/>
      <c r="C34" s="237"/>
      <c r="D34" s="237"/>
      <c r="E34" s="237"/>
      <c r="F34" s="237"/>
      <c r="G34" s="237"/>
      <c r="H34" s="237"/>
      <c r="I34" s="237"/>
      <c r="J34" s="237"/>
    </row>
    <row r="35" spans="1:255" ht="12.75">
      <c r="A35" s="190"/>
      <c r="B35" s="190"/>
      <c r="C35" s="190"/>
      <c r="D35" s="190"/>
      <c r="E35" s="190"/>
      <c r="F35" s="190"/>
      <c r="G35" s="190"/>
      <c r="H35" s="190"/>
      <c r="I35" s="190"/>
      <c r="J35" s="190"/>
    </row>
    <row r="36" spans="1:255" ht="16.149999999999999" customHeight="1">
      <c r="A36" s="228" t="s">
        <v>42</v>
      </c>
      <c r="B36" s="228"/>
      <c r="C36" s="228"/>
      <c r="D36" s="228"/>
      <c r="E36" s="228"/>
      <c r="F36" s="228"/>
      <c r="G36" s="228"/>
      <c r="H36" s="228"/>
      <c r="I36" s="228"/>
      <c r="J36" s="228"/>
    </row>
    <row r="37" spans="1:255" ht="15">
      <c r="A37" s="229" t="s">
        <v>43</v>
      </c>
      <c r="B37" s="229"/>
      <c r="C37" s="229"/>
      <c r="D37" s="229"/>
      <c r="E37" s="229"/>
      <c r="F37" s="229"/>
      <c r="G37" s="229"/>
      <c r="H37" s="229"/>
      <c r="I37" s="229"/>
      <c r="J37" s="229"/>
    </row>
    <row r="38" spans="1:255" ht="15">
      <c r="A38" s="14" t="s">
        <v>44</v>
      </c>
      <c r="B38" s="230" t="s">
        <v>45</v>
      </c>
      <c r="C38" s="230"/>
      <c r="D38" s="230"/>
      <c r="E38" s="230"/>
      <c r="F38" s="230"/>
      <c r="G38" s="230"/>
      <c r="H38" s="230"/>
      <c r="I38" s="230"/>
      <c r="J38" s="5" t="s">
        <v>46</v>
      </c>
    </row>
    <row r="39" spans="1:255" ht="21.75" customHeight="1">
      <c r="A39" s="15" t="s">
        <v>7</v>
      </c>
      <c r="B39" s="204" t="s">
        <v>47</v>
      </c>
      <c r="C39" s="204"/>
      <c r="D39" s="204"/>
      <c r="E39" s="204"/>
      <c r="F39" s="204"/>
      <c r="G39" s="204"/>
      <c r="H39" s="204"/>
      <c r="I39" s="17">
        <v>8.3330000000000001E-2</v>
      </c>
      <c r="J39" s="18">
        <f>ROUND($J$32/12,2)</f>
        <v>0</v>
      </c>
    </row>
    <row r="40" spans="1:255" ht="16.5" customHeight="1">
      <c r="A40" s="15" t="s">
        <v>9</v>
      </c>
      <c r="B40" s="204" t="s">
        <v>48</v>
      </c>
      <c r="C40" s="204"/>
      <c r="D40" s="204"/>
      <c r="E40" s="204"/>
      <c r="F40" s="204"/>
      <c r="G40" s="204"/>
      <c r="H40" s="204"/>
      <c r="I40" s="17">
        <v>0.1111</v>
      </c>
      <c r="J40" s="18">
        <f>ROUND(($J$32*I40),2)</f>
        <v>0</v>
      </c>
      <c r="K40" s="19"/>
    </row>
    <row r="41" spans="1:255" ht="12.75">
      <c r="A41" s="231" t="s">
        <v>49</v>
      </c>
      <c r="B41" s="231"/>
      <c r="C41" s="231"/>
      <c r="D41" s="231"/>
      <c r="E41" s="231"/>
      <c r="F41" s="231"/>
      <c r="G41" s="231"/>
      <c r="H41" s="231"/>
      <c r="I41" s="20">
        <f>I39+I40</f>
        <v>0.19442999999999999</v>
      </c>
      <c r="J41" s="21">
        <f>SUM(J39+J40)</f>
        <v>0</v>
      </c>
    </row>
    <row r="42" spans="1:255" ht="12.75">
      <c r="A42" s="22" t="s">
        <v>12</v>
      </c>
      <c r="B42" s="210" t="s">
        <v>50</v>
      </c>
      <c r="C42" s="210"/>
      <c r="D42" s="210"/>
      <c r="E42" s="210"/>
      <c r="F42" s="210"/>
      <c r="G42" s="210"/>
      <c r="H42" s="210"/>
      <c r="I42" s="23">
        <f>I41*I57</f>
        <v>7.1550240000000001E-2</v>
      </c>
      <c r="J42" s="24">
        <f>ROUND(I57*J41,2)</f>
        <v>0</v>
      </c>
    </row>
    <row r="43" spans="1:255" s="27" customFormat="1" ht="14.65" customHeight="1">
      <c r="A43" s="232" t="s">
        <v>51</v>
      </c>
      <c r="B43" s="232"/>
      <c r="C43" s="232"/>
      <c r="D43" s="232"/>
      <c r="E43" s="232"/>
      <c r="F43" s="232"/>
      <c r="G43" s="232"/>
      <c r="H43" s="232"/>
      <c r="I43" s="25">
        <f>I41+I42</f>
        <v>0.26598023999999998</v>
      </c>
      <c r="J43" s="26">
        <f>SUM(J41:J42)</f>
        <v>0</v>
      </c>
      <c r="Q43" s="28"/>
      <c r="R43" s="29"/>
      <c r="S43" s="226"/>
      <c r="T43" s="226"/>
      <c r="U43" s="226"/>
      <c r="V43" s="226"/>
      <c r="W43" s="226"/>
      <c r="X43" s="226"/>
      <c r="Y43" s="226"/>
      <c r="Z43" s="28"/>
      <c r="AA43" s="29"/>
      <c r="AB43" s="226"/>
      <c r="AC43" s="226"/>
      <c r="AD43" s="226"/>
      <c r="AE43" s="226"/>
      <c r="AF43" s="226"/>
      <c r="AG43" s="226"/>
      <c r="AH43" s="226"/>
      <c r="AI43" s="28"/>
      <c r="AJ43" s="29"/>
      <c r="AK43" s="226"/>
      <c r="AL43" s="226"/>
      <c r="AM43" s="226"/>
      <c r="AN43" s="226"/>
      <c r="AO43" s="226"/>
      <c r="AP43" s="226"/>
      <c r="AQ43" s="226"/>
      <c r="AR43" s="28"/>
      <c r="AS43" s="29"/>
      <c r="AT43" s="226"/>
      <c r="AU43" s="226"/>
      <c r="AV43" s="226"/>
      <c r="AW43" s="226"/>
      <c r="AX43" s="226"/>
      <c r="AY43" s="226"/>
      <c r="AZ43" s="226"/>
      <c r="BA43" s="28"/>
      <c r="BB43" s="29"/>
      <c r="BC43" s="226"/>
      <c r="BD43" s="226"/>
      <c r="BE43" s="226"/>
      <c r="BF43" s="226"/>
      <c r="BG43" s="226"/>
      <c r="BH43" s="226"/>
      <c r="BI43" s="226"/>
      <c r="BJ43" s="28"/>
      <c r="BK43" s="29"/>
      <c r="BL43" s="226"/>
      <c r="BM43" s="226"/>
      <c r="BN43" s="226"/>
      <c r="BO43" s="226"/>
      <c r="BP43" s="226"/>
      <c r="BQ43" s="226"/>
      <c r="BR43" s="226"/>
      <c r="BS43" s="28"/>
      <c r="BT43" s="29"/>
      <c r="BU43" s="226"/>
      <c r="BV43" s="226"/>
      <c r="BW43" s="226"/>
      <c r="BX43" s="226"/>
      <c r="BY43" s="226"/>
      <c r="BZ43" s="226"/>
      <c r="CA43" s="226"/>
      <c r="CB43" s="28"/>
      <c r="CC43" s="29"/>
      <c r="CD43" s="226"/>
      <c r="CE43" s="226"/>
      <c r="CF43" s="226"/>
      <c r="CG43" s="226"/>
      <c r="CH43" s="226"/>
      <c r="CI43" s="226"/>
      <c r="CJ43" s="226"/>
      <c r="CK43" s="28"/>
      <c r="CL43" s="29"/>
      <c r="CM43" s="226"/>
      <c r="CN43" s="226"/>
      <c r="CO43" s="226"/>
      <c r="CP43" s="226"/>
      <c r="CQ43" s="226"/>
      <c r="CR43" s="226"/>
      <c r="CS43" s="226"/>
      <c r="CT43" s="28"/>
      <c r="CU43" s="29"/>
      <c r="CV43" s="226"/>
      <c r="CW43" s="226"/>
      <c r="CX43" s="226"/>
      <c r="CY43" s="226"/>
      <c r="CZ43" s="226"/>
      <c r="DA43" s="226"/>
      <c r="DB43" s="226"/>
      <c r="DC43" s="28"/>
      <c r="DD43" s="29"/>
      <c r="DE43" s="226"/>
      <c r="DF43" s="226"/>
      <c r="DG43" s="226"/>
      <c r="DH43" s="226"/>
      <c r="DI43" s="226"/>
      <c r="DJ43" s="226"/>
      <c r="DK43" s="226"/>
      <c r="DL43" s="28"/>
      <c r="DM43" s="29"/>
      <c r="DN43" s="226"/>
      <c r="DO43" s="226"/>
      <c r="DP43" s="226"/>
      <c r="DQ43" s="226"/>
      <c r="DR43" s="226"/>
      <c r="DS43" s="226"/>
      <c r="DT43" s="226"/>
      <c r="DU43" s="28"/>
      <c r="DV43" s="29"/>
      <c r="DW43" s="226"/>
      <c r="DX43" s="226"/>
      <c r="DY43" s="226"/>
      <c r="DZ43" s="226"/>
      <c r="EA43" s="226"/>
      <c r="EB43" s="226"/>
      <c r="EC43" s="226"/>
      <c r="ED43" s="28"/>
      <c r="EE43" s="29"/>
      <c r="EF43" s="226"/>
      <c r="EG43" s="226"/>
      <c r="EH43" s="226"/>
      <c r="EI43" s="226"/>
      <c r="EJ43" s="226"/>
      <c r="EK43" s="226"/>
      <c r="EL43" s="226"/>
      <c r="EM43" s="28"/>
      <c r="EN43" s="29"/>
      <c r="EO43" s="226"/>
      <c r="EP43" s="226"/>
      <c r="EQ43" s="226"/>
      <c r="ER43" s="226"/>
      <c r="ES43" s="226"/>
      <c r="ET43" s="226"/>
      <c r="EU43" s="226"/>
      <c r="EV43" s="28"/>
      <c r="EW43" s="29"/>
      <c r="EX43" s="226"/>
      <c r="EY43" s="226"/>
      <c r="EZ43" s="226"/>
      <c r="FA43" s="226"/>
      <c r="FB43" s="226"/>
      <c r="FC43" s="226"/>
      <c r="FD43" s="226"/>
      <c r="FE43" s="28"/>
      <c r="FF43" s="29"/>
      <c r="FG43" s="226"/>
      <c r="FH43" s="226"/>
      <c r="FI43" s="226"/>
      <c r="FJ43" s="226"/>
      <c r="FK43" s="226"/>
      <c r="FL43" s="226"/>
      <c r="FM43" s="226"/>
      <c r="FN43" s="28"/>
      <c r="FO43" s="29"/>
      <c r="FP43" s="226"/>
      <c r="FQ43" s="226"/>
      <c r="FR43" s="226"/>
      <c r="FS43" s="226"/>
      <c r="FT43" s="226"/>
      <c r="FU43" s="226"/>
      <c r="FV43" s="226"/>
      <c r="FW43" s="28"/>
      <c r="FX43" s="29"/>
      <c r="FY43" s="226"/>
      <c r="FZ43" s="226"/>
      <c r="GA43" s="226"/>
      <c r="GB43" s="226"/>
      <c r="GC43" s="226"/>
      <c r="GD43" s="226"/>
      <c r="GE43" s="226"/>
      <c r="GF43" s="28"/>
      <c r="GG43" s="29"/>
      <c r="GH43" s="226"/>
      <c r="GI43" s="226"/>
      <c r="GJ43" s="226"/>
      <c r="GK43" s="226"/>
      <c r="GL43" s="226"/>
      <c r="GM43" s="226"/>
      <c r="GN43" s="226"/>
      <c r="GO43" s="28"/>
      <c r="GP43" s="29"/>
      <c r="GQ43" s="226"/>
      <c r="GR43" s="226"/>
      <c r="GS43" s="226"/>
      <c r="GT43" s="226"/>
      <c r="GU43" s="226"/>
      <c r="GV43" s="226"/>
      <c r="GW43" s="226"/>
      <c r="GX43" s="28"/>
      <c r="GY43" s="29"/>
      <c r="GZ43" s="226"/>
      <c r="HA43" s="226"/>
      <c r="HB43" s="226"/>
      <c r="HC43" s="226"/>
      <c r="HD43" s="226"/>
      <c r="HE43" s="226"/>
      <c r="HF43" s="226"/>
      <c r="HG43" s="28"/>
      <c r="HH43" s="29"/>
      <c r="HI43" s="226"/>
      <c r="HJ43" s="226"/>
      <c r="HK43" s="226"/>
      <c r="HL43" s="226"/>
      <c r="HM43" s="226"/>
      <c r="HN43" s="226"/>
      <c r="HO43" s="226"/>
      <c r="HP43" s="28"/>
      <c r="HQ43" s="29"/>
      <c r="HR43" s="226"/>
      <c r="HS43" s="226"/>
      <c r="HT43" s="226"/>
      <c r="HU43" s="226"/>
      <c r="HV43" s="226"/>
      <c r="HW43" s="226"/>
      <c r="HX43" s="226"/>
      <c r="HY43" s="28"/>
      <c r="HZ43" s="29"/>
      <c r="IA43" s="226"/>
      <c r="IB43" s="226"/>
      <c r="IC43" s="226"/>
      <c r="ID43" s="226"/>
      <c r="IE43" s="226"/>
      <c r="IF43" s="226"/>
      <c r="IG43" s="226"/>
      <c r="IH43" s="28"/>
      <c r="II43" s="29"/>
      <c r="IJ43" s="226"/>
      <c r="IK43" s="226"/>
      <c r="IL43" s="226"/>
      <c r="IM43" s="226"/>
      <c r="IN43" s="226"/>
      <c r="IO43" s="226"/>
      <c r="IP43" s="226"/>
      <c r="IQ43" s="28"/>
      <c r="IR43" s="29"/>
      <c r="IS43" s="226"/>
      <c r="IT43" s="226"/>
      <c r="IU43" s="226"/>
    </row>
    <row r="44" spans="1:255" s="30" customFormat="1" ht="12.75">
      <c r="A44" s="227"/>
      <c r="B44" s="227"/>
      <c r="C44" s="227"/>
      <c r="D44" s="227"/>
      <c r="E44" s="227"/>
      <c r="F44" s="227"/>
      <c r="G44" s="227"/>
      <c r="H44" s="227"/>
      <c r="I44" s="227"/>
      <c r="J44" s="227"/>
      <c r="Q44" s="31"/>
      <c r="R44" s="225"/>
      <c r="S44" s="225"/>
      <c r="T44" s="225"/>
      <c r="U44" s="225"/>
      <c r="V44" s="225"/>
      <c r="W44" s="225"/>
      <c r="X44" s="225"/>
      <c r="Y44" s="225"/>
      <c r="Z44" s="31"/>
      <c r="AA44" s="225"/>
      <c r="AB44" s="225"/>
      <c r="AC44" s="225"/>
      <c r="AD44" s="225"/>
      <c r="AE44" s="225"/>
      <c r="AF44" s="225"/>
      <c r="AG44" s="225"/>
      <c r="AH44" s="225"/>
      <c r="AI44" s="31"/>
      <c r="AJ44" s="225"/>
      <c r="AK44" s="225"/>
      <c r="AL44" s="225"/>
      <c r="AM44" s="225"/>
      <c r="AN44" s="225"/>
      <c r="AO44" s="225"/>
      <c r="AP44" s="225"/>
      <c r="AQ44" s="225"/>
      <c r="AR44" s="31"/>
      <c r="AS44" s="225"/>
      <c r="AT44" s="225"/>
      <c r="AU44" s="225"/>
      <c r="AV44" s="225"/>
      <c r="AW44" s="225"/>
      <c r="AX44" s="225"/>
      <c r="AY44" s="225"/>
      <c r="AZ44" s="225"/>
      <c r="BA44" s="31"/>
      <c r="BB44" s="225"/>
      <c r="BC44" s="225"/>
      <c r="BD44" s="225"/>
      <c r="BE44" s="225"/>
      <c r="BF44" s="225"/>
      <c r="BG44" s="225"/>
      <c r="BH44" s="225"/>
      <c r="BI44" s="225"/>
      <c r="BJ44" s="31"/>
      <c r="BK44" s="225"/>
      <c r="BL44" s="225"/>
      <c r="BM44" s="225"/>
      <c r="BN44" s="225"/>
      <c r="BO44" s="225"/>
      <c r="BP44" s="225"/>
      <c r="BQ44" s="225"/>
      <c r="BR44" s="225"/>
      <c r="BS44" s="31"/>
      <c r="BT44" s="225"/>
      <c r="BU44" s="225"/>
      <c r="BV44" s="225"/>
      <c r="BW44" s="225"/>
      <c r="BX44" s="225"/>
      <c r="BY44" s="225"/>
      <c r="BZ44" s="225"/>
      <c r="CA44" s="225"/>
      <c r="CB44" s="31"/>
      <c r="CC44" s="225"/>
      <c r="CD44" s="225"/>
      <c r="CE44" s="225"/>
      <c r="CF44" s="225"/>
      <c r="CG44" s="225"/>
      <c r="CH44" s="225"/>
      <c r="CI44" s="225"/>
      <c r="CJ44" s="225"/>
      <c r="CK44" s="31"/>
      <c r="CL44" s="225"/>
      <c r="CM44" s="225"/>
      <c r="CN44" s="225"/>
      <c r="CO44" s="225"/>
      <c r="CP44" s="225"/>
      <c r="CQ44" s="225"/>
      <c r="CR44" s="225"/>
      <c r="CS44" s="225"/>
      <c r="CT44" s="31"/>
      <c r="CU44" s="225"/>
      <c r="CV44" s="225"/>
      <c r="CW44" s="225"/>
      <c r="CX44" s="225"/>
      <c r="CY44" s="225"/>
      <c r="CZ44" s="225"/>
      <c r="DA44" s="225"/>
      <c r="DB44" s="225"/>
      <c r="DC44" s="31"/>
      <c r="DD44" s="225"/>
      <c r="DE44" s="225"/>
      <c r="DF44" s="225"/>
      <c r="DG44" s="225"/>
      <c r="DH44" s="225"/>
      <c r="DI44" s="225"/>
      <c r="DJ44" s="225"/>
      <c r="DK44" s="225"/>
      <c r="DL44" s="31"/>
      <c r="DM44" s="225"/>
      <c r="DN44" s="225"/>
      <c r="DO44" s="225"/>
      <c r="DP44" s="225"/>
      <c r="DQ44" s="225"/>
      <c r="DR44" s="225"/>
      <c r="DS44" s="225"/>
      <c r="DT44" s="225"/>
      <c r="DU44" s="31"/>
      <c r="DV44" s="225"/>
      <c r="DW44" s="225"/>
      <c r="DX44" s="225"/>
      <c r="DY44" s="225"/>
      <c r="DZ44" s="225"/>
      <c r="EA44" s="225"/>
      <c r="EB44" s="225"/>
      <c r="EC44" s="225"/>
      <c r="ED44" s="31"/>
      <c r="EE44" s="225"/>
      <c r="EF44" s="225"/>
      <c r="EG44" s="225"/>
      <c r="EH44" s="225"/>
      <c r="EI44" s="225"/>
      <c r="EJ44" s="225"/>
      <c r="EK44" s="225"/>
      <c r="EL44" s="225"/>
      <c r="EM44" s="31"/>
      <c r="EN44" s="225"/>
      <c r="EO44" s="225"/>
      <c r="EP44" s="225"/>
      <c r="EQ44" s="225"/>
      <c r="ER44" s="225"/>
      <c r="ES44" s="225"/>
      <c r="ET44" s="225"/>
      <c r="EU44" s="225"/>
      <c r="EV44" s="31"/>
      <c r="EW44" s="225"/>
      <c r="EX44" s="225"/>
      <c r="EY44" s="225"/>
      <c r="EZ44" s="225"/>
      <c r="FA44" s="225"/>
      <c r="FB44" s="225"/>
      <c r="FC44" s="225"/>
      <c r="FD44" s="225"/>
      <c r="FE44" s="31"/>
      <c r="FF44" s="225"/>
      <c r="FG44" s="225"/>
      <c r="FH44" s="225"/>
      <c r="FI44" s="225"/>
      <c r="FJ44" s="225"/>
      <c r="FK44" s="225"/>
      <c r="FL44" s="225"/>
      <c r="FM44" s="225"/>
      <c r="FN44" s="31"/>
      <c r="FO44" s="225"/>
      <c r="FP44" s="225"/>
      <c r="FQ44" s="225"/>
      <c r="FR44" s="225"/>
      <c r="FS44" s="225"/>
      <c r="FT44" s="225"/>
      <c r="FU44" s="225"/>
      <c r="FV44" s="225"/>
      <c r="FW44" s="31"/>
      <c r="FX44" s="225"/>
      <c r="FY44" s="225"/>
      <c r="FZ44" s="225"/>
      <c r="GA44" s="225"/>
      <c r="GB44" s="225"/>
      <c r="GC44" s="225"/>
      <c r="GD44" s="225"/>
      <c r="GE44" s="225"/>
      <c r="GF44" s="31"/>
      <c r="GG44" s="225"/>
      <c r="GH44" s="225"/>
      <c r="GI44" s="225"/>
      <c r="GJ44" s="225"/>
      <c r="GK44" s="225"/>
      <c r="GL44" s="225"/>
      <c r="GM44" s="225"/>
      <c r="GN44" s="225"/>
      <c r="GO44" s="31"/>
      <c r="GP44" s="225"/>
      <c r="GQ44" s="225"/>
      <c r="GR44" s="225"/>
      <c r="GS44" s="225"/>
      <c r="GT44" s="225"/>
      <c r="GU44" s="225"/>
      <c r="GV44" s="225"/>
      <c r="GW44" s="225"/>
      <c r="GX44" s="31"/>
      <c r="GY44" s="225"/>
      <c r="GZ44" s="225"/>
      <c r="HA44" s="225"/>
      <c r="HB44" s="225"/>
      <c r="HC44" s="225"/>
      <c r="HD44" s="225"/>
      <c r="HE44" s="225"/>
      <c r="HF44" s="225"/>
      <c r="HG44" s="31"/>
      <c r="HH44" s="225"/>
      <c r="HI44" s="225"/>
      <c r="HJ44" s="225"/>
      <c r="HK44" s="225"/>
      <c r="HL44" s="225"/>
      <c r="HM44" s="225"/>
      <c r="HN44" s="225"/>
      <c r="HO44" s="225"/>
      <c r="HP44" s="31"/>
      <c r="HQ44" s="225"/>
      <c r="HR44" s="225"/>
      <c r="HS44" s="225"/>
      <c r="HT44" s="225"/>
      <c r="HU44" s="225"/>
      <c r="HV44" s="225"/>
      <c r="HW44" s="225"/>
      <c r="HX44" s="225"/>
      <c r="HY44" s="31"/>
      <c r="HZ44" s="225"/>
      <c r="IA44" s="225"/>
      <c r="IB44" s="225"/>
      <c r="IC44" s="225"/>
      <c r="ID44" s="225"/>
      <c r="IE44" s="225"/>
      <c r="IF44" s="225"/>
      <c r="IG44" s="225"/>
      <c r="IH44" s="31"/>
      <c r="II44" s="225"/>
      <c r="IJ44" s="225"/>
      <c r="IK44" s="225"/>
      <c r="IL44" s="225"/>
      <c r="IM44" s="225"/>
      <c r="IN44" s="225"/>
      <c r="IO44" s="225"/>
      <c r="IP44" s="225"/>
      <c r="IQ44" s="31"/>
      <c r="IR44" s="225"/>
      <c r="IS44" s="225"/>
      <c r="IT44" s="225"/>
      <c r="IU44" s="225"/>
    </row>
    <row r="45" spans="1:255" s="32" customFormat="1" ht="82.5" customHeight="1">
      <c r="A45" s="205" t="s">
        <v>52</v>
      </c>
      <c r="B45" s="205"/>
      <c r="C45" s="205"/>
      <c r="D45" s="205"/>
      <c r="E45" s="205"/>
      <c r="F45" s="205"/>
      <c r="G45" s="205"/>
      <c r="H45" s="205"/>
      <c r="I45" s="205"/>
      <c r="J45" s="205"/>
    </row>
    <row r="46" spans="1:255" ht="12.75">
      <c r="A46" s="190"/>
      <c r="B46" s="190"/>
      <c r="C46" s="190"/>
      <c r="D46" s="190"/>
      <c r="E46" s="190"/>
      <c r="F46" s="190"/>
      <c r="G46" s="190"/>
      <c r="H46" s="190"/>
      <c r="I46" s="190"/>
      <c r="J46" s="190"/>
    </row>
    <row r="47" spans="1:255" ht="30.4" customHeight="1">
      <c r="A47" s="206" t="s">
        <v>53</v>
      </c>
      <c r="B47" s="206"/>
      <c r="C47" s="206"/>
      <c r="D47" s="206"/>
      <c r="E47" s="206"/>
      <c r="F47" s="206"/>
      <c r="G47" s="206"/>
      <c r="H47" s="206"/>
      <c r="I47" s="206"/>
      <c r="J47" s="206"/>
    </row>
    <row r="48" spans="1:255" s="32" customFormat="1" ht="30">
      <c r="A48" s="33" t="s">
        <v>54</v>
      </c>
      <c r="B48" s="223" t="s">
        <v>55</v>
      </c>
      <c r="C48" s="223"/>
      <c r="D48" s="223"/>
      <c r="E48" s="223"/>
      <c r="F48" s="223"/>
      <c r="G48" s="223"/>
      <c r="H48" s="223"/>
      <c r="I48" s="4" t="s">
        <v>56</v>
      </c>
      <c r="J48" s="4" t="s">
        <v>57</v>
      </c>
    </row>
    <row r="49" spans="1:10" s="32" customFormat="1" ht="12.75">
      <c r="A49" s="34" t="s">
        <v>7</v>
      </c>
      <c r="B49" s="222" t="s">
        <v>58</v>
      </c>
      <c r="C49" s="222"/>
      <c r="D49" s="222"/>
      <c r="E49" s="222"/>
      <c r="F49" s="222"/>
      <c r="G49" s="222"/>
      <c r="H49" s="222"/>
      <c r="I49" s="35">
        <v>0.2</v>
      </c>
      <c r="J49" s="36">
        <f t="shared" ref="J49:J56" si="0">ROUND($J$32*I49,2)</f>
        <v>0</v>
      </c>
    </row>
    <row r="50" spans="1:10" s="32" customFormat="1" ht="12.75">
      <c r="A50" s="34" t="s">
        <v>9</v>
      </c>
      <c r="B50" s="222" t="s">
        <v>59</v>
      </c>
      <c r="C50" s="222"/>
      <c r="D50" s="222"/>
      <c r="E50" s="222"/>
      <c r="F50" s="222"/>
      <c r="G50" s="222"/>
      <c r="H50" s="222"/>
      <c r="I50" s="35">
        <v>2.5000000000000001E-2</v>
      </c>
      <c r="J50" s="36">
        <f t="shared" si="0"/>
        <v>0</v>
      </c>
    </row>
    <row r="51" spans="1:10" s="32" customFormat="1" ht="46.5" customHeight="1">
      <c r="A51" s="34" t="s">
        <v>12</v>
      </c>
      <c r="B51" s="224" t="s">
        <v>60</v>
      </c>
      <c r="C51" s="224"/>
      <c r="D51" s="224"/>
      <c r="E51" s="37" t="s">
        <v>61</v>
      </c>
      <c r="F51" s="38">
        <v>0.03</v>
      </c>
      <c r="G51" s="37" t="s">
        <v>62</v>
      </c>
      <c r="H51" s="39">
        <v>1</v>
      </c>
      <c r="I51" s="40">
        <f>F51*H51</f>
        <v>0.03</v>
      </c>
      <c r="J51" s="36">
        <f t="shared" si="0"/>
        <v>0</v>
      </c>
    </row>
    <row r="52" spans="1:10" s="32" customFormat="1" ht="12.75">
      <c r="A52" s="34" t="s">
        <v>14</v>
      </c>
      <c r="B52" s="222" t="s">
        <v>63</v>
      </c>
      <c r="C52" s="222"/>
      <c r="D52" s="222"/>
      <c r="E52" s="222"/>
      <c r="F52" s="222"/>
      <c r="G52" s="222"/>
      <c r="H52" s="222"/>
      <c r="I52" s="35">
        <v>1.4999999999999999E-2</v>
      </c>
      <c r="J52" s="36">
        <f t="shared" si="0"/>
        <v>0</v>
      </c>
    </row>
    <row r="53" spans="1:10" s="32" customFormat="1" ht="12.75">
      <c r="A53" s="34" t="s">
        <v>64</v>
      </c>
      <c r="B53" s="222" t="s">
        <v>65</v>
      </c>
      <c r="C53" s="222"/>
      <c r="D53" s="222"/>
      <c r="E53" s="222"/>
      <c r="F53" s="222"/>
      <c r="G53" s="222"/>
      <c r="H53" s="222"/>
      <c r="I53" s="35">
        <v>0.01</v>
      </c>
      <c r="J53" s="36">
        <f t="shared" si="0"/>
        <v>0</v>
      </c>
    </row>
    <row r="54" spans="1:10" s="32" customFormat="1" ht="12.75">
      <c r="A54" s="34" t="s">
        <v>66</v>
      </c>
      <c r="B54" s="222" t="s">
        <v>67</v>
      </c>
      <c r="C54" s="222"/>
      <c r="D54" s="222"/>
      <c r="E54" s="222"/>
      <c r="F54" s="222"/>
      <c r="G54" s="222"/>
      <c r="H54" s="222"/>
      <c r="I54" s="35">
        <v>6.0000000000000001E-3</v>
      </c>
      <c r="J54" s="36">
        <f t="shared" si="0"/>
        <v>0</v>
      </c>
    </row>
    <row r="55" spans="1:10" s="32" customFormat="1" ht="12.75">
      <c r="A55" s="34" t="s">
        <v>68</v>
      </c>
      <c r="B55" s="222" t="s">
        <v>69</v>
      </c>
      <c r="C55" s="222"/>
      <c r="D55" s="222"/>
      <c r="E55" s="222"/>
      <c r="F55" s="222"/>
      <c r="G55" s="222"/>
      <c r="H55" s="222"/>
      <c r="I55" s="35">
        <v>2E-3</v>
      </c>
      <c r="J55" s="36">
        <f t="shared" si="0"/>
        <v>0</v>
      </c>
    </row>
    <row r="56" spans="1:10" ht="12.75">
      <c r="A56" s="34" t="s">
        <v>70</v>
      </c>
      <c r="B56" s="222" t="s">
        <v>71</v>
      </c>
      <c r="C56" s="222"/>
      <c r="D56" s="222"/>
      <c r="E56" s="222"/>
      <c r="F56" s="222"/>
      <c r="G56" s="222"/>
      <c r="H56" s="222"/>
      <c r="I56" s="35">
        <v>0.08</v>
      </c>
      <c r="J56" s="36">
        <f t="shared" si="0"/>
        <v>0</v>
      </c>
    </row>
    <row r="57" spans="1:10" ht="12.75">
      <c r="A57" s="195" t="s">
        <v>51</v>
      </c>
      <c r="B57" s="195"/>
      <c r="C57" s="195"/>
      <c r="D57" s="195"/>
      <c r="E57" s="195"/>
      <c r="F57" s="195"/>
      <c r="G57" s="195"/>
      <c r="H57" s="195"/>
      <c r="I57" s="42">
        <f>SUM(I49:I56)</f>
        <v>0.36800000000000005</v>
      </c>
      <c r="J57" s="26">
        <f>SUM(J49:J56)</f>
        <v>0</v>
      </c>
    </row>
    <row r="58" spans="1:10" ht="12.75">
      <c r="A58" s="190"/>
      <c r="B58" s="190"/>
      <c r="C58" s="190"/>
      <c r="D58" s="190"/>
      <c r="E58" s="190"/>
      <c r="F58" s="190"/>
      <c r="G58" s="190"/>
      <c r="H58" s="190"/>
      <c r="I58" s="190"/>
      <c r="J58" s="190"/>
    </row>
    <row r="59" spans="1:10" ht="37.35" customHeight="1">
      <c r="A59" s="205" t="s">
        <v>72</v>
      </c>
      <c r="B59" s="205"/>
      <c r="C59" s="205"/>
      <c r="D59" s="205"/>
      <c r="E59" s="205"/>
      <c r="F59" s="205"/>
      <c r="G59" s="205"/>
      <c r="H59" s="205"/>
      <c r="I59" s="205"/>
      <c r="J59" s="205"/>
    </row>
    <row r="60" spans="1:10" ht="12.75">
      <c r="A60" s="190"/>
      <c r="B60" s="190"/>
      <c r="C60" s="190"/>
      <c r="D60" s="190"/>
      <c r="E60" s="190"/>
      <c r="F60" s="190"/>
      <c r="G60" s="190"/>
      <c r="H60" s="190"/>
      <c r="I60" s="190"/>
      <c r="J60" s="190"/>
    </row>
    <row r="61" spans="1:10" ht="16.149999999999999" customHeight="1">
      <c r="A61" s="206" t="s">
        <v>73</v>
      </c>
      <c r="B61" s="206"/>
      <c r="C61" s="206"/>
      <c r="D61" s="206"/>
      <c r="E61" s="206"/>
      <c r="F61" s="206"/>
      <c r="G61" s="206"/>
      <c r="H61" s="206"/>
      <c r="I61" s="206"/>
      <c r="J61" s="206"/>
    </row>
    <row r="62" spans="1:10" ht="15">
      <c r="A62" s="43" t="s">
        <v>74</v>
      </c>
      <c r="B62" s="207" t="s">
        <v>75</v>
      </c>
      <c r="C62" s="207"/>
      <c r="D62" s="207"/>
      <c r="E62" s="207"/>
      <c r="F62" s="207"/>
      <c r="G62" s="207"/>
      <c r="H62" s="207"/>
      <c r="I62" s="207"/>
      <c r="J62" s="4" t="s">
        <v>46</v>
      </c>
    </row>
    <row r="63" spans="1:10" ht="12.75">
      <c r="A63" s="15" t="s">
        <v>7</v>
      </c>
      <c r="B63" s="194" t="s">
        <v>294</v>
      </c>
      <c r="C63" s="194"/>
      <c r="D63" s="194"/>
      <c r="E63" s="194"/>
      <c r="F63" s="194"/>
      <c r="G63" s="194"/>
      <c r="H63" s="194"/>
      <c r="I63" s="194"/>
      <c r="J63" s="45"/>
    </row>
    <row r="64" spans="1:10" ht="26.25" customHeight="1">
      <c r="A64" s="15"/>
      <c r="B64" s="218" t="s">
        <v>76</v>
      </c>
      <c r="C64" s="218"/>
      <c r="D64" s="218"/>
      <c r="E64" s="218"/>
      <c r="F64" s="218"/>
      <c r="G64" s="218"/>
      <c r="H64" s="218"/>
      <c r="I64" s="107">
        <v>4.2</v>
      </c>
      <c r="J64" s="46" t="s">
        <v>77</v>
      </c>
    </row>
    <row r="65" spans="1:10" ht="12.75">
      <c r="A65" s="15"/>
      <c r="B65" s="219" t="s">
        <v>78</v>
      </c>
      <c r="C65" s="219"/>
      <c r="D65" s="219"/>
      <c r="E65" s="219"/>
      <c r="F65" s="219"/>
      <c r="G65" s="219"/>
      <c r="H65" s="219"/>
      <c r="I65" s="47">
        <v>2</v>
      </c>
      <c r="J65" s="46"/>
    </row>
    <row r="66" spans="1:10" ht="12.75">
      <c r="A66" s="15"/>
      <c r="B66" s="219" t="s">
        <v>79</v>
      </c>
      <c r="C66" s="219"/>
      <c r="D66" s="219"/>
      <c r="E66" s="219"/>
      <c r="F66" s="219"/>
      <c r="G66" s="219"/>
      <c r="H66" s="219"/>
      <c r="I66" s="48">
        <v>22</v>
      </c>
      <c r="J66" s="46"/>
    </row>
    <row r="67" spans="1:10" ht="12.75">
      <c r="A67" s="15" t="s">
        <v>9</v>
      </c>
      <c r="B67" s="194" t="s">
        <v>295</v>
      </c>
      <c r="C67" s="194"/>
      <c r="D67" s="194"/>
      <c r="E67" s="194"/>
      <c r="F67" s="194"/>
      <c r="G67" s="194"/>
      <c r="H67" s="194"/>
      <c r="I67" s="194"/>
      <c r="J67" s="45"/>
    </row>
    <row r="68" spans="1:10" ht="12.75">
      <c r="A68" s="15"/>
      <c r="B68" s="220" t="s">
        <v>80</v>
      </c>
      <c r="C68" s="220"/>
      <c r="D68" s="220"/>
      <c r="E68" s="220"/>
      <c r="F68" s="220"/>
      <c r="G68" s="220"/>
      <c r="H68" s="220"/>
      <c r="I68" s="49">
        <v>17</v>
      </c>
      <c r="J68" s="46" t="s">
        <v>77</v>
      </c>
    </row>
    <row r="69" spans="1:10" ht="12.75">
      <c r="A69" s="50"/>
      <c r="B69" s="219" t="s">
        <v>81</v>
      </c>
      <c r="C69" s="219"/>
      <c r="D69" s="219"/>
      <c r="E69" s="219"/>
      <c r="F69" s="219"/>
      <c r="G69" s="219"/>
      <c r="H69" s="219"/>
      <c r="I69" s="51">
        <v>22</v>
      </c>
      <c r="J69" s="46"/>
    </row>
    <row r="70" spans="1:10" ht="15" customHeight="1">
      <c r="A70" s="15" t="s">
        <v>12</v>
      </c>
      <c r="B70" s="221" t="s">
        <v>82</v>
      </c>
      <c r="C70" s="221"/>
      <c r="D70" s="221"/>
      <c r="E70" s="221"/>
      <c r="F70" s="221"/>
      <c r="G70" s="221"/>
      <c r="H70" s="221"/>
      <c r="I70" s="221"/>
      <c r="J70" s="45"/>
    </row>
    <row r="71" spans="1:10" ht="12.75">
      <c r="A71" s="52" t="s">
        <v>14</v>
      </c>
      <c r="B71" s="212" t="s">
        <v>296</v>
      </c>
      <c r="C71" s="212"/>
      <c r="D71" s="212"/>
      <c r="E71" s="212"/>
      <c r="F71" s="212"/>
      <c r="G71" s="212"/>
      <c r="H71" s="212"/>
      <c r="I71" s="212"/>
      <c r="J71" s="53"/>
    </row>
    <row r="72" spans="1:10" ht="27.6" customHeight="1">
      <c r="A72" s="15" t="s">
        <v>64</v>
      </c>
      <c r="B72" s="204" t="s">
        <v>297</v>
      </c>
      <c r="C72" s="204"/>
      <c r="D72" s="204"/>
      <c r="E72" s="204"/>
      <c r="F72" s="204"/>
      <c r="G72" s="204"/>
      <c r="H72" s="204"/>
      <c r="I72" s="204"/>
      <c r="J72" s="45"/>
    </row>
    <row r="73" spans="1:10" ht="17.25" customHeight="1">
      <c r="A73" s="15" t="s">
        <v>66</v>
      </c>
      <c r="B73" s="194" t="s">
        <v>83</v>
      </c>
      <c r="C73" s="194"/>
      <c r="D73" s="194"/>
      <c r="E73" s="194"/>
      <c r="F73" s="194"/>
      <c r="G73" s="194"/>
      <c r="H73" s="194"/>
      <c r="I73" s="194"/>
      <c r="J73" s="54"/>
    </row>
    <row r="74" spans="1:10" ht="12.75">
      <c r="A74" s="195" t="s">
        <v>40</v>
      </c>
      <c r="B74" s="195"/>
      <c r="C74" s="195"/>
      <c r="D74" s="195"/>
      <c r="E74" s="195"/>
      <c r="F74" s="195"/>
      <c r="G74" s="195"/>
      <c r="H74" s="195"/>
      <c r="I74" s="195"/>
      <c r="J74" s="26">
        <f>SUM(J63:J73)</f>
        <v>0</v>
      </c>
    </row>
    <row r="75" spans="1:10" ht="12.75">
      <c r="A75" s="190"/>
      <c r="B75" s="190"/>
      <c r="C75" s="190"/>
      <c r="D75" s="190"/>
      <c r="E75" s="190"/>
      <c r="F75" s="190"/>
      <c r="G75" s="190"/>
      <c r="H75" s="190"/>
      <c r="I75" s="190"/>
      <c r="J75" s="190"/>
    </row>
    <row r="76" spans="1:10" ht="37.35" customHeight="1">
      <c r="A76" s="205" t="s">
        <v>85</v>
      </c>
      <c r="B76" s="205"/>
      <c r="C76" s="205"/>
      <c r="D76" s="205"/>
      <c r="E76" s="205"/>
      <c r="F76" s="205"/>
      <c r="G76" s="205"/>
      <c r="H76" s="205"/>
      <c r="I76" s="205"/>
      <c r="J76" s="205"/>
    </row>
    <row r="77" spans="1:10" ht="12.75">
      <c r="A77" s="190"/>
      <c r="B77" s="190"/>
      <c r="C77" s="190"/>
      <c r="D77" s="190"/>
      <c r="E77" s="190"/>
      <c r="F77" s="190"/>
      <c r="G77" s="190"/>
      <c r="H77" s="190"/>
      <c r="I77" s="190"/>
      <c r="J77" s="190"/>
    </row>
    <row r="78" spans="1:10" ht="16.149999999999999" customHeight="1">
      <c r="A78" s="209" t="s">
        <v>86</v>
      </c>
      <c r="B78" s="209"/>
      <c r="C78" s="209"/>
      <c r="D78" s="209"/>
      <c r="E78" s="209"/>
      <c r="F78" s="209"/>
      <c r="G78" s="209"/>
      <c r="H78" s="209"/>
      <c r="I78" s="209"/>
      <c r="J78" s="209"/>
    </row>
    <row r="79" spans="1:10" ht="16.149999999999999" customHeight="1">
      <c r="A79" s="4">
        <v>2</v>
      </c>
      <c r="B79" s="211" t="s">
        <v>87</v>
      </c>
      <c r="C79" s="211"/>
      <c r="D79" s="211"/>
      <c r="E79" s="211"/>
      <c r="F79" s="211"/>
      <c r="G79" s="211"/>
      <c r="H79" s="211"/>
      <c r="I79" s="211"/>
      <c r="J79" s="4" t="s">
        <v>46</v>
      </c>
    </row>
    <row r="80" spans="1:10" ht="14.65" customHeight="1">
      <c r="A80" s="55" t="s">
        <v>44</v>
      </c>
      <c r="B80" s="217" t="s">
        <v>177</v>
      </c>
      <c r="C80" s="217"/>
      <c r="D80" s="217"/>
      <c r="E80" s="217"/>
      <c r="F80" s="217"/>
      <c r="G80" s="217"/>
      <c r="H80" s="217"/>
      <c r="I80" s="56">
        <f>I43</f>
        <v>0.26598023999999998</v>
      </c>
      <c r="J80" s="57">
        <f>J43</f>
        <v>0</v>
      </c>
    </row>
    <row r="81" spans="1:10" ht="14.65" customHeight="1">
      <c r="A81" s="55" t="s">
        <v>54</v>
      </c>
      <c r="B81" s="217" t="s">
        <v>55</v>
      </c>
      <c r="C81" s="217"/>
      <c r="D81" s="217"/>
      <c r="E81" s="217"/>
      <c r="F81" s="217"/>
      <c r="G81" s="217"/>
      <c r="H81" s="217"/>
      <c r="I81" s="56">
        <f>I57</f>
        <v>0.36800000000000005</v>
      </c>
      <c r="J81" s="57">
        <f>J57</f>
        <v>0</v>
      </c>
    </row>
    <row r="82" spans="1:10" ht="14.65" customHeight="1">
      <c r="A82" s="55" t="s">
        <v>74</v>
      </c>
      <c r="B82" s="217" t="s">
        <v>75</v>
      </c>
      <c r="C82" s="217"/>
      <c r="D82" s="217"/>
      <c r="E82" s="217"/>
      <c r="F82" s="217"/>
      <c r="G82" s="217"/>
      <c r="H82" s="217"/>
      <c r="I82" s="217"/>
      <c r="J82" s="57">
        <f>J74</f>
        <v>0</v>
      </c>
    </row>
    <row r="83" spans="1:10" ht="14.65" customHeight="1">
      <c r="A83" s="215" t="s">
        <v>51</v>
      </c>
      <c r="B83" s="215"/>
      <c r="C83" s="215"/>
      <c r="D83" s="215"/>
      <c r="E83" s="215"/>
      <c r="F83" s="215"/>
      <c r="G83" s="215"/>
      <c r="H83" s="215"/>
      <c r="I83" s="215"/>
      <c r="J83" s="58">
        <f>SUM(J80:J82)</f>
        <v>0</v>
      </c>
    </row>
    <row r="84" spans="1:10" ht="12.75">
      <c r="A84" s="190"/>
      <c r="B84" s="190"/>
      <c r="C84" s="190"/>
      <c r="D84" s="190"/>
      <c r="E84" s="190"/>
      <c r="F84" s="190"/>
      <c r="G84" s="190"/>
      <c r="H84" s="190"/>
      <c r="I84" s="190"/>
      <c r="J84" s="190"/>
    </row>
    <row r="85" spans="1:10" ht="16.149999999999999" customHeight="1">
      <c r="A85" s="206" t="s">
        <v>89</v>
      </c>
      <c r="B85" s="206"/>
      <c r="C85" s="206"/>
      <c r="D85" s="206"/>
      <c r="E85" s="206"/>
      <c r="F85" s="206"/>
      <c r="G85" s="206"/>
      <c r="H85" s="206"/>
      <c r="I85" s="206"/>
      <c r="J85" s="206"/>
    </row>
    <row r="86" spans="1:10" s="32" customFormat="1" ht="15">
      <c r="A86" s="43">
        <v>3</v>
      </c>
      <c r="B86" s="207" t="s">
        <v>90</v>
      </c>
      <c r="C86" s="207"/>
      <c r="D86" s="207"/>
      <c r="E86" s="207"/>
      <c r="F86" s="207"/>
      <c r="G86" s="207"/>
      <c r="H86" s="207"/>
      <c r="I86" s="207"/>
      <c r="J86" s="43" t="s">
        <v>84</v>
      </c>
    </row>
    <row r="87" spans="1:10" s="32" customFormat="1" ht="44.25" customHeight="1">
      <c r="A87" s="15" t="s">
        <v>7</v>
      </c>
      <c r="B87" s="204" t="s">
        <v>91</v>
      </c>
      <c r="C87" s="204"/>
      <c r="D87" s="204"/>
      <c r="E87" s="204"/>
      <c r="F87" s="204"/>
      <c r="G87" s="204"/>
      <c r="H87" s="204"/>
      <c r="I87" s="59">
        <v>4.1700000000000001E-3</v>
      </c>
      <c r="J87" s="36">
        <f>ROUND($J$32*I87,2)</f>
        <v>0</v>
      </c>
    </row>
    <row r="88" spans="1:10" s="32" customFormat="1" ht="14.65" customHeight="1">
      <c r="A88" s="15" t="s">
        <v>9</v>
      </c>
      <c r="B88" s="204" t="s">
        <v>92</v>
      </c>
      <c r="C88" s="204"/>
      <c r="D88" s="204"/>
      <c r="E88" s="204"/>
      <c r="F88" s="204"/>
      <c r="G88" s="204"/>
      <c r="H88" s="204"/>
      <c r="I88" s="59">
        <f>I56*I87</f>
        <v>3.3360000000000003E-4</v>
      </c>
      <c r="J88" s="36">
        <f>ROUND($J$87*I56,2)</f>
        <v>0</v>
      </c>
    </row>
    <row r="89" spans="1:10" s="32" customFormat="1" ht="32.25" customHeight="1">
      <c r="A89" s="15" t="s">
        <v>12</v>
      </c>
      <c r="B89" s="204" t="s">
        <v>93</v>
      </c>
      <c r="C89" s="204"/>
      <c r="D89" s="204"/>
      <c r="E89" s="204"/>
      <c r="F89" s="204"/>
      <c r="G89" s="204"/>
      <c r="H89" s="204"/>
      <c r="I89" s="59">
        <v>1.6000000000000001E-3</v>
      </c>
      <c r="J89" s="36">
        <f>ROUND($J$32*I89,2)</f>
        <v>0</v>
      </c>
    </row>
    <row r="90" spans="1:10" s="32" customFormat="1" ht="27.6" customHeight="1">
      <c r="A90" s="15" t="s">
        <v>14</v>
      </c>
      <c r="B90" s="204" t="s">
        <v>94</v>
      </c>
      <c r="C90" s="204"/>
      <c r="D90" s="204"/>
      <c r="E90" s="204"/>
      <c r="F90" s="204"/>
      <c r="G90" s="204"/>
      <c r="H90" s="204"/>
      <c r="I90" s="59">
        <v>1.9400000000000001E-2</v>
      </c>
      <c r="J90" s="36">
        <f>ROUND($J$32*I90,2)</f>
        <v>0</v>
      </c>
    </row>
    <row r="91" spans="1:10" s="32" customFormat="1" ht="26.25" customHeight="1">
      <c r="A91" s="15" t="s">
        <v>64</v>
      </c>
      <c r="B91" s="216" t="s">
        <v>95</v>
      </c>
      <c r="C91" s="216"/>
      <c r="D91" s="216"/>
      <c r="E91" s="216"/>
      <c r="F91" s="216"/>
      <c r="G91" s="216"/>
      <c r="H91" s="216"/>
      <c r="I91" s="59">
        <f>I57*I90</f>
        <v>7.1392000000000009E-3</v>
      </c>
      <c r="J91" s="36">
        <f>ROUND($I$57*J90,2)</f>
        <v>0</v>
      </c>
    </row>
    <row r="92" spans="1:10" s="32" customFormat="1" ht="33" customHeight="1">
      <c r="A92" s="15" t="s">
        <v>66</v>
      </c>
      <c r="B92" s="204" t="s">
        <v>96</v>
      </c>
      <c r="C92" s="204"/>
      <c r="D92" s="204"/>
      <c r="E92" s="204"/>
      <c r="F92" s="204"/>
      <c r="G92" s="204"/>
      <c r="H92" s="204"/>
      <c r="I92" s="59">
        <v>2.8799999999999999E-2</v>
      </c>
      <c r="J92" s="36">
        <f>ROUND($J$32*I92,2)</f>
        <v>0</v>
      </c>
    </row>
    <row r="93" spans="1:10" s="32" customFormat="1" ht="12.75">
      <c r="A93" s="195" t="s">
        <v>51</v>
      </c>
      <c r="B93" s="195"/>
      <c r="C93" s="195"/>
      <c r="D93" s="195"/>
      <c r="E93" s="195"/>
      <c r="F93" s="195"/>
      <c r="G93" s="195"/>
      <c r="H93" s="195"/>
      <c r="I93" s="61">
        <f>SUM(I87:I92)</f>
        <v>6.1442799999999999E-2</v>
      </c>
      <c r="J93" s="26">
        <f>SUM(J87:J92)</f>
        <v>0</v>
      </c>
    </row>
    <row r="94" spans="1:10" s="32" customFormat="1" ht="40.5" customHeight="1">
      <c r="A94" s="214" t="s">
        <v>97</v>
      </c>
      <c r="B94" s="214"/>
      <c r="C94" s="214"/>
      <c r="D94" s="214"/>
      <c r="E94" s="214"/>
      <c r="F94" s="214"/>
      <c r="G94" s="214"/>
      <c r="H94" s="214"/>
      <c r="I94" s="214"/>
      <c r="J94" s="214"/>
    </row>
    <row r="95" spans="1:10" s="32" customFormat="1" ht="12.75">
      <c r="A95" s="190"/>
      <c r="B95" s="190"/>
      <c r="C95" s="190"/>
      <c r="D95" s="190"/>
      <c r="E95" s="190"/>
      <c r="F95" s="190"/>
      <c r="G95" s="190"/>
      <c r="H95" s="190"/>
      <c r="I95" s="190"/>
      <c r="J95" s="190"/>
    </row>
    <row r="96" spans="1:10" s="32" customFormat="1" ht="16.149999999999999" customHeight="1">
      <c r="A96" s="209" t="s">
        <v>98</v>
      </c>
      <c r="B96" s="209"/>
      <c r="C96" s="209"/>
      <c r="D96" s="209"/>
      <c r="E96" s="209"/>
      <c r="F96" s="209"/>
      <c r="G96" s="209"/>
      <c r="H96" s="209"/>
      <c r="I96" s="209"/>
      <c r="J96" s="209"/>
    </row>
    <row r="97" spans="1:10" ht="37.35" customHeight="1">
      <c r="A97" s="205" t="s">
        <v>99</v>
      </c>
      <c r="B97" s="205"/>
      <c r="C97" s="205"/>
      <c r="D97" s="205"/>
      <c r="E97" s="205"/>
      <c r="F97" s="205"/>
      <c r="G97" s="205"/>
      <c r="H97" s="205"/>
      <c r="I97" s="205"/>
      <c r="J97" s="205"/>
    </row>
    <row r="98" spans="1:10" ht="16.149999999999999" customHeight="1">
      <c r="A98" s="206" t="s">
        <v>100</v>
      </c>
      <c r="B98" s="206"/>
      <c r="C98" s="206"/>
      <c r="D98" s="206"/>
      <c r="E98" s="206"/>
      <c r="F98" s="206"/>
      <c r="G98" s="206"/>
      <c r="H98" s="206"/>
      <c r="I98" s="206"/>
      <c r="J98" s="206"/>
    </row>
    <row r="99" spans="1:10" ht="15.75" customHeight="1">
      <c r="A99" s="62" t="s">
        <v>101</v>
      </c>
      <c r="B99" s="207" t="s">
        <v>102</v>
      </c>
      <c r="C99" s="207"/>
      <c r="D99" s="207"/>
      <c r="E99" s="207"/>
      <c r="F99" s="207"/>
      <c r="G99" s="207"/>
      <c r="H99" s="207"/>
      <c r="I99" s="207"/>
      <c r="J99" s="62" t="s">
        <v>46</v>
      </c>
    </row>
    <row r="100" spans="1:10" ht="22.5" customHeight="1">
      <c r="A100" s="22" t="s">
        <v>7</v>
      </c>
      <c r="B100" s="204" t="s">
        <v>103</v>
      </c>
      <c r="C100" s="204"/>
      <c r="D100" s="204"/>
      <c r="E100" s="204"/>
      <c r="F100" s="204"/>
      <c r="G100" s="204"/>
      <c r="H100" s="204"/>
      <c r="I100" s="63">
        <v>8.3330000000000001E-2</v>
      </c>
      <c r="J100" s="64">
        <f t="shared" ref="J100:J106" si="1">ROUND($J$32*I100,2)</f>
        <v>0</v>
      </c>
    </row>
    <row r="101" spans="1:10" ht="15.75" customHeight="1">
      <c r="A101" s="22" t="s">
        <v>9</v>
      </c>
      <c r="B101" s="204" t="s">
        <v>104</v>
      </c>
      <c r="C101" s="204"/>
      <c r="D101" s="204"/>
      <c r="E101" s="204"/>
      <c r="F101" s="204"/>
      <c r="G101" s="204"/>
      <c r="H101" s="204"/>
      <c r="I101" s="23">
        <v>8.2000000000000007E-3</v>
      </c>
      <c r="J101" s="64">
        <f t="shared" si="1"/>
        <v>0</v>
      </c>
    </row>
    <row r="102" spans="1:10" ht="26.85" customHeight="1">
      <c r="A102" s="22" t="s">
        <v>12</v>
      </c>
      <c r="B102" s="204" t="s">
        <v>105</v>
      </c>
      <c r="C102" s="204"/>
      <c r="D102" s="204"/>
      <c r="E102" s="204"/>
      <c r="F102" s="204"/>
      <c r="G102" s="204"/>
      <c r="H102" s="204"/>
      <c r="I102" s="23">
        <v>2.0000000000000001E-4</v>
      </c>
      <c r="J102" s="64">
        <f t="shared" si="1"/>
        <v>0</v>
      </c>
    </row>
    <row r="103" spans="1:10" ht="26.85" customHeight="1">
      <c r="A103" s="22" t="s">
        <v>14</v>
      </c>
      <c r="B103" s="204" t="s">
        <v>106</v>
      </c>
      <c r="C103" s="204"/>
      <c r="D103" s="204"/>
      <c r="E103" s="204"/>
      <c r="F103" s="204"/>
      <c r="G103" s="204"/>
      <c r="H103" s="204"/>
      <c r="I103" s="23">
        <v>3.2000000000000003E-4</v>
      </c>
      <c r="J103" s="64">
        <f t="shared" si="1"/>
        <v>0</v>
      </c>
    </row>
    <row r="104" spans="1:10" ht="26.85" customHeight="1">
      <c r="A104" s="22" t="s">
        <v>64</v>
      </c>
      <c r="B104" s="204" t="s">
        <v>107</v>
      </c>
      <c r="C104" s="204"/>
      <c r="D104" s="204"/>
      <c r="E104" s="204"/>
      <c r="F104" s="204"/>
      <c r="G104" s="204"/>
      <c r="H104" s="204"/>
      <c r="I104" s="23">
        <v>7.3999999999999999E-4</v>
      </c>
      <c r="J104" s="64">
        <f t="shared" si="1"/>
        <v>0</v>
      </c>
    </row>
    <row r="105" spans="1:10" ht="27.4" customHeight="1">
      <c r="A105" s="65" t="s">
        <v>66</v>
      </c>
      <c r="B105" s="204" t="s">
        <v>108</v>
      </c>
      <c r="C105" s="204"/>
      <c r="D105" s="204"/>
      <c r="E105" s="204"/>
      <c r="F105" s="204"/>
      <c r="G105" s="204"/>
      <c r="H105" s="204"/>
      <c r="I105" s="23">
        <v>1.389E-2</v>
      </c>
      <c r="J105" s="64">
        <f t="shared" si="1"/>
        <v>0</v>
      </c>
    </row>
    <row r="106" spans="1:10" ht="14.65" customHeight="1">
      <c r="A106" s="22" t="s">
        <v>68</v>
      </c>
      <c r="B106" s="212" t="s">
        <v>109</v>
      </c>
      <c r="C106" s="212"/>
      <c r="D106" s="212"/>
      <c r="E106" s="212"/>
      <c r="F106" s="212"/>
      <c r="G106" s="212"/>
      <c r="H106" s="212"/>
      <c r="I106" s="66">
        <v>0</v>
      </c>
      <c r="J106" s="64">
        <f t="shared" si="1"/>
        <v>0</v>
      </c>
    </row>
    <row r="107" spans="1:10" ht="12.75">
      <c r="A107" s="195" t="s">
        <v>51</v>
      </c>
      <c r="B107" s="195"/>
      <c r="C107" s="195"/>
      <c r="D107" s="195"/>
      <c r="E107" s="195"/>
      <c r="F107" s="195"/>
      <c r="G107" s="195"/>
      <c r="H107" s="195"/>
      <c r="I107" s="67">
        <f>SUM(I100:I106)</f>
        <v>0.10668000000000001</v>
      </c>
      <c r="J107" s="26">
        <f>SUM(J100:J106)</f>
        <v>0</v>
      </c>
    </row>
    <row r="108" spans="1:10" ht="64.900000000000006" customHeight="1">
      <c r="A108" s="205" t="s">
        <v>110</v>
      </c>
      <c r="B108" s="205"/>
      <c r="C108" s="205"/>
      <c r="D108" s="205"/>
      <c r="E108" s="205"/>
      <c r="F108" s="205"/>
      <c r="G108" s="205"/>
      <c r="H108" s="205"/>
      <c r="I108" s="205"/>
      <c r="J108" s="205"/>
    </row>
    <row r="109" spans="1:10" ht="14.65" customHeight="1">
      <c r="A109" s="213"/>
      <c r="B109" s="213"/>
      <c r="C109" s="213"/>
      <c r="D109" s="213"/>
      <c r="E109" s="213"/>
      <c r="F109" s="213"/>
      <c r="G109" s="213"/>
      <c r="H109" s="213"/>
      <c r="I109" s="213"/>
      <c r="J109" s="213"/>
    </row>
    <row r="110" spans="1:10" ht="16.149999999999999" customHeight="1">
      <c r="A110" s="209" t="s">
        <v>111</v>
      </c>
      <c r="B110" s="209"/>
      <c r="C110" s="209"/>
      <c r="D110" s="209"/>
      <c r="E110" s="209"/>
      <c r="F110" s="209"/>
      <c r="G110" s="209"/>
      <c r="H110" s="209"/>
      <c r="I110" s="209"/>
      <c r="J110" s="209"/>
    </row>
    <row r="111" spans="1:10" ht="15.75" customHeight="1">
      <c r="A111" s="43" t="s">
        <v>112</v>
      </c>
      <c r="B111" s="207" t="s">
        <v>113</v>
      </c>
      <c r="C111" s="207"/>
      <c r="D111" s="207"/>
      <c r="E111" s="207"/>
      <c r="F111" s="207"/>
      <c r="G111" s="207"/>
      <c r="H111" s="207"/>
      <c r="I111" s="207"/>
      <c r="J111" s="68" t="s">
        <v>46</v>
      </c>
    </row>
    <row r="112" spans="1:10" ht="12.75">
      <c r="A112" s="15" t="s">
        <v>7</v>
      </c>
      <c r="B112" s="194" t="s">
        <v>114</v>
      </c>
      <c r="C112" s="194"/>
      <c r="D112" s="194"/>
      <c r="E112" s="194"/>
      <c r="F112" s="194"/>
      <c r="G112" s="194"/>
      <c r="H112" s="194"/>
      <c r="I112" s="44"/>
      <c r="J112" s="36">
        <v>0</v>
      </c>
    </row>
    <row r="113" spans="1:10" ht="12.75">
      <c r="A113" s="195" t="s">
        <v>51</v>
      </c>
      <c r="B113" s="195"/>
      <c r="C113" s="195"/>
      <c r="D113" s="195"/>
      <c r="E113" s="195"/>
      <c r="F113" s="195"/>
      <c r="G113" s="195"/>
      <c r="H113" s="195"/>
      <c r="I113" s="41"/>
      <c r="J113" s="26">
        <f>J112</f>
        <v>0</v>
      </c>
    </row>
    <row r="114" spans="1:10" s="32" customFormat="1" ht="14.65" customHeight="1">
      <c r="A114" s="210"/>
      <c r="B114" s="210"/>
      <c r="C114" s="210"/>
      <c r="D114" s="210"/>
      <c r="E114" s="210"/>
      <c r="F114" s="210"/>
      <c r="G114" s="210"/>
      <c r="H114" s="210"/>
      <c r="I114" s="210"/>
      <c r="J114" s="210"/>
    </row>
    <row r="115" spans="1:10" ht="16.149999999999999" customHeight="1">
      <c r="A115" s="209" t="s">
        <v>115</v>
      </c>
      <c r="B115" s="209"/>
      <c r="C115" s="209"/>
      <c r="D115" s="209"/>
      <c r="E115" s="209"/>
      <c r="F115" s="209"/>
      <c r="G115" s="209"/>
      <c r="H115" s="209"/>
      <c r="I115" s="209"/>
      <c r="J115" s="209"/>
    </row>
    <row r="116" spans="1:10" ht="16.350000000000001" customHeight="1">
      <c r="A116" s="4">
        <v>4</v>
      </c>
      <c r="B116" s="211" t="s">
        <v>116</v>
      </c>
      <c r="C116" s="211"/>
      <c r="D116" s="211"/>
      <c r="E116" s="211"/>
      <c r="F116" s="211"/>
      <c r="G116" s="211"/>
      <c r="H116" s="211"/>
      <c r="I116" s="211"/>
      <c r="J116" s="68" t="s">
        <v>46</v>
      </c>
    </row>
    <row r="117" spans="1:10" ht="14.65" customHeight="1">
      <c r="A117" s="60" t="s">
        <v>101</v>
      </c>
      <c r="B117" s="204" t="s">
        <v>102</v>
      </c>
      <c r="C117" s="204"/>
      <c r="D117" s="204"/>
      <c r="E117" s="204"/>
      <c r="F117" s="204"/>
      <c r="G117" s="204"/>
      <c r="H117" s="204"/>
      <c r="I117" s="59">
        <f>I107</f>
        <v>0.10668000000000001</v>
      </c>
      <c r="J117" s="36">
        <f>J107</f>
        <v>0</v>
      </c>
    </row>
    <row r="118" spans="1:10" ht="14.65" customHeight="1">
      <c r="A118" s="60" t="s">
        <v>117</v>
      </c>
      <c r="B118" s="204" t="s">
        <v>113</v>
      </c>
      <c r="C118" s="204"/>
      <c r="D118" s="204"/>
      <c r="E118" s="204"/>
      <c r="F118" s="204"/>
      <c r="G118" s="204"/>
      <c r="H118" s="204"/>
      <c r="I118" s="16"/>
      <c r="J118" s="36">
        <f>J113</f>
        <v>0</v>
      </c>
    </row>
    <row r="119" spans="1:10" ht="14.65" customHeight="1">
      <c r="A119" s="208" t="s">
        <v>51</v>
      </c>
      <c r="B119" s="208"/>
      <c r="C119" s="208"/>
      <c r="D119" s="208"/>
      <c r="E119" s="208"/>
      <c r="F119" s="208"/>
      <c r="G119" s="208"/>
      <c r="H119" s="208"/>
      <c r="I119" s="69">
        <f>SUM(I117:I118)</f>
        <v>0.10668000000000001</v>
      </c>
      <c r="J119" s="26">
        <f>SUM(J117+J118)</f>
        <v>0</v>
      </c>
    </row>
    <row r="120" spans="1:10" ht="14.65" customHeight="1">
      <c r="A120" s="190"/>
      <c r="B120" s="190"/>
      <c r="C120" s="190"/>
      <c r="D120" s="190"/>
      <c r="E120" s="190"/>
      <c r="F120" s="190"/>
      <c r="G120" s="190"/>
      <c r="H120" s="190"/>
      <c r="I120" s="190"/>
      <c r="J120" s="190"/>
    </row>
    <row r="121" spans="1:10" ht="16.149999999999999" customHeight="1">
      <c r="A121" s="206" t="s">
        <v>118</v>
      </c>
      <c r="B121" s="206"/>
      <c r="C121" s="206"/>
      <c r="D121" s="206"/>
      <c r="E121" s="206"/>
      <c r="F121" s="206"/>
      <c r="G121" s="206"/>
      <c r="H121" s="206"/>
      <c r="I121" s="206"/>
      <c r="J121" s="206"/>
    </row>
    <row r="122" spans="1:10" ht="15.75" customHeight="1">
      <c r="A122" s="43">
        <v>5</v>
      </c>
      <c r="B122" s="207" t="s">
        <v>119</v>
      </c>
      <c r="C122" s="207"/>
      <c r="D122" s="207"/>
      <c r="E122" s="207"/>
      <c r="F122" s="207"/>
      <c r="G122" s="207"/>
      <c r="H122" s="207"/>
      <c r="I122" s="207"/>
      <c r="J122" s="43" t="s">
        <v>46</v>
      </c>
    </row>
    <row r="123" spans="1:10" ht="12.75">
      <c r="A123" s="15" t="s">
        <v>7</v>
      </c>
      <c r="B123" s="194" t="s">
        <v>120</v>
      </c>
      <c r="C123" s="194"/>
      <c r="D123" s="194"/>
      <c r="E123" s="194"/>
      <c r="F123" s="194"/>
      <c r="G123" s="194"/>
      <c r="H123" s="194"/>
      <c r="I123" s="194"/>
      <c r="J123" s="70">
        <f>Uniformes!F12</f>
        <v>0</v>
      </c>
    </row>
    <row r="124" spans="1:10" ht="22.5" customHeight="1">
      <c r="A124" s="15" t="s">
        <v>9</v>
      </c>
      <c r="B124" s="194" t="s">
        <v>121</v>
      </c>
      <c r="C124" s="194"/>
      <c r="D124" s="194"/>
      <c r="E124" s="194"/>
      <c r="F124" s="194"/>
      <c r="G124" s="194"/>
      <c r="H124" s="194"/>
      <c r="I124" s="194"/>
      <c r="J124" s="71">
        <f>'Materiais e equipamentos'!F84</f>
        <v>0</v>
      </c>
    </row>
    <row r="125" spans="1:10" ht="39" customHeight="1">
      <c r="A125" s="15" t="s">
        <v>12</v>
      </c>
      <c r="B125" s="204" t="s">
        <v>122</v>
      </c>
      <c r="C125" s="204"/>
      <c r="D125" s="204"/>
      <c r="E125" s="204"/>
      <c r="F125" s="204"/>
      <c r="G125" s="204"/>
      <c r="H125" s="204"/>
      <c r="I125" s="204"/>
      <c r="J125" s="71">
        <v>0</v>
      </c>
    </row>
    <row r="126" spans="1:10" ht="12.75">
      <c r="A126" s="15" t="s">
        <v>14</v>
      </c>
      <c r="B126" s="194" t="s">
        <v>123</v>
      </c>
      <c r="C126" s="194"/>
      <c r="D126" s="194"/>
      <c r="E126" s="194"/>
      <c r="F126" s="194"/>
      <c r="G126" s="194"/>
      <c r="H126" s="194"/>
      <c r="I126" s="194"/>
      <c r="J126" s="72"/>
    </row>
    <row r="127" spans="1:10" ht="12.75">
      <c r="A127" s="195" t="s">
        <v>40</v>
      </c>
      <c r="B127" s="195"/>
      <c r="C127" s="195"/>
      <c r="D127" s="195"/>
      <c r="E127" s="195"/>
      <c r="F127" s="195"/>
      <c r="G127" s="195"/>
      <c r="H127" s="195"/>
      <c r="I127" s="195"/>
      <c r="J127" s="73">
        <f>SUM(J123:J125)</f>
        <v>0</v>
      </c>
    </row>
    <row r="128" spans="1:10" ht="12.75">
      <c r="A128" s="190"/>
      <c r="B128" s="190"/>
      <c r="C128" s="190"/>
      <c r="D128" s="190"/>
      <c r="E128" s="190"/>
      <c r="F128" s="190"/>
      <c r="G128" s="190"/>
      <c r="H128" s="190"/>
      <c r="I128" s="190"/>
      <c r="J128" s="190"/>
    </row>
    <row r="129" spans="1:10" ht="14.65" customHeight="1">
      <c r="A129" s="205" t="s">
        <v>124</v>
      </c>
      <c r="B129" s="205"/>
      <c r="C129" s="205"/>
      <c r="D129" s="205"/>
      <c r="E129" s="205"/>
      <c r="F129" s="205"/>
      <c r="G129" s="205"/>
      <c r="H129" s="205"/>
      <c r="I129" s="205"/>
      <c r="J129" s="205"/>
    </row>
    <row r="130" spans="1:10" ht="14.65" customHeight="1">
      <c r="A130" s="190"/>
      <c r="B130" s="190"/>
      <c r="C130" s="190"/>
      <c r="D130" s="190"/>
      <c r="E130" s="190"/>
      <c r="F130" s="190"/>
      <c r="G130" s="190"/>
      <c r="H130" s="190"/>
      <c r="I130" s="190"/>
      <c r="J130" s="190"/>
    </row>
    <row r="131" spans="1:10" s="32" customFormat="1" ht="16.149999999999999" customHeight="1">
      <c r="A131" s="206" t="s">
        <v>125</v>
      </c>
      <c r="B131" s="206"/>
      <c r="C131" s="206"/>
      <c r="D131" s="206"/>
      <c r="E131" s="206"/>
      <c r="F131" s="206"/>
      <c r="G131" s="206"/>
      <c r="H131" s="206"/>
      <c r="I131" s="206"/>
      <c r="J131" s="206"/>
    </row>
    <row r="132" spans="1:10" ht="30.4" customHeight="1">
      <c r="A132" s="43">
        <v>6</v>
      </c>
      <c r="B132" s="207" t="s">
        <v>126</v>
      </c>
      <c r="C132" s="207"/>
      <c r="D132" s="207"/>
      <c r="E132" s="207"/>
      <c r="F132" s="207"/>
      <c r="G132" s="207"/>
      <c r="H132" s="207"/>
      <c r="I132" s="4" t="s">
        <v>56</v>
      </c>
      <c r="J132" s="74" t="s">
        <v>127</v>
      </c>
    </row>
    <row r="133" spans="1:10" ht="51" customHeight="1">
      <c r="A133" s="200" t="s">
        <v>128</v>
      </c>
      <c r="B133" s="200"/>
      <c r="C133" s="200"/>
      <c r="D133" s="200"/>
      <c r="E133" s="200"/>
      <c r="F133" s="200"/>
      <c r="G133" s="200"/>
      <c r="H133" s="200"/>
      <c r="I133" s="75" t="s">
        <v>77</v>
      </c>
      <c r="J133" s="76">
        <f>SUM(J32+J83+J93+J119+J127)</f>
        <v>0</v>
      </c>
    </row>
    <row r="134" spans="1:10" ht="17.100000000000001" customHeight="1">
      <c r="A134" s="77" t="s">
        <v>7</v>
      </c>
      <c r="B134" s="201" t="s">
        <v>129</v>
      </c>
      <c r="C134" s="201"/>
      <c r="D134" s="201"/>
      <c r="E134" s="201"/>
      <c r="F134" s="201"/>
      <c r="G134" s="201"/>
      <c r="H134" s="201"/>
      <c r="I134" s="78">
        <v>0.05</v>
      </c>
      <c r="J134" s="36">
        <f>ROUND(I134*J133,2)</f>
        <v>0</v>
      </c>
    </row>
    <row r="135" spans="1:10" ht="51" customHeight="1">
      <c r="A135" s="200" t="s">
        <v>130</v>
      </c>
      <c r="B135" s="200"/>
      <c r="C135" s="200"/>
      <c r="D135" s="200"/>
      <c r="E135" s="200"/>
      <c r="F135" s="200"/>
      <c r="G135" s="200"/>
      <c r="H135" s="200"/>
      <c r="I135" s="79" t="s">
        <v>77</v>
      </c>
      <c r="J135" s="76">
        <f>SUM(J32+J83+J93+J119+J127+J134)</f>
        <v>0</v>
      </c>
    </row>
    <row r="136" spans="1:10" ht="17.100000000000001" customHeight="1">
      <c r="A136" s="77" t="s">
        <v>9</v>
      </c>
      <c r="B136" s="201" t="s">
        <v>131</v>
      </c>
      <c r="C136" s="201"/>
      <c r="D136" s="201"/>
      <c r="E136" s="201"/>
      <c r="F136" s="201"/>
      <c r="G136" s="201"/>
      <c r="H136" s="201"/>
      <c r="I136" s="78">
        <v>0.1</v>
      </c>
      <c r="J136" s="36">
        <f>ROUND(I136*J135,2)</f>
        <v>0</v>
      </c>
    </row>
    <row r="137" spans="1:10" ht="51" customHeight="1">
      <c r="A137" s="200" t="s">
        <v>132</v>
      </c>
      <c r="B137" s="200"/>
      <c r="C137" s="200"/>
      <c r="D137" s="200"/>
      <c r="E137" s="200"/>
      <c r="F137" s="200"/>
      <c r="G137" s="200"/>
      <c r="H137" s="200"/>
      <c r="I137" s="79" t="s">
        <v>77</v>
      </c>
      <c r="J137" s="76">
        <f>SUM(J32+J83+J93+J119+J127+J134+J136)</f>
        <v>0</v>
      </c>
    </row>
    <row r="138" spans="1:10" ht="17.100000000000001" customHeight="1">
      <c r="A138" s="77" t="s">
        <v>12</v>
      </c>
      <c r="B138" s="201" t="s">
        <v>133</v>
      </c>
      <c r="C138" s="201"/>
      <c r="D138" s="201"/>
      <c r="E138" s="201"/>
      <c r="F138" s="201"/>
      <c r="G138" s="201"/>
      <c r="H138" s="201"/>
      <c r="I138" s="80" t="s">
        <v>77</v>
      </c>
      <c r="J138" s="81" t="s">
        <v>77</v>
      </c>
    </row>
    <row r="139" spans="1:10" ht="17.100000000000001" customHeight="1">
      <c r="A139" s="77"/>
      <c r="B139" s="202" t="s">
        <v>291</v>
      </c>
      <c r="C139" s="202"/>
      <c r="D139" s="202"/>
      <c r="E139" s="203" t="s">
        <v>134</v>
      </c>
      <c r="F139" s="203"/>
      <c r="G139" s="203"/>
      <c r="H139" s="203"/>
      <c r="I139" s="203"/>
      <c r="J139" s="203"/>
    </row>
    <row r="140" spans="1:10" ht="12.75">
      <c r="A140" s="15"/>
      <c r="B140" s="194" t="s">
        <v>135</v>
      </c>
      <c r="C140" s="194"/>
      <c r="D140" s="194"/>
      <c r="E140" s="194"/>
      <c r="F140" s="194"/>
      <c r="G140" s="194"/>
      <c r="H140" s="194"/>
      <c r="I140" s="80" t="s">
        <v>77</v>
      </c>
      <c r="J140" s="81" t="s">
        <v>77</v>
      </c>
    </row>
    <row r="141" spans="1:10" ht="12.75">
      <c r="A141" s="15"/>
      <c r="B141" s="194" t="s">
        <v>136</v>
      </c>
      <c r="C141" s="194"/>
      <c r="D141" s="194"/>
      <c r="E141" s="194"/>
      <c r="F141" s="194"/>
      <c r="G141" s="194"/>
      <c r="H141" s="194"/>
      <c r="I141" s="82">
        <v>7.5999999999999998E-2</v>
      </c>
      <c r="J141" s="36">
        <f>ROUND(($J$137/(1-$I$150))*I141,2)</f>
        <v>0</v>
      </c>
    </row>
    <row r="142" spans="1:10" ht="12.75">
      <c r="A142" s="15"/>
      <c r="B142" s="194" t="s">
        <v>137</v>
      </c>
      <c r="C142" s="194"/>
      <c r="D142" s="194"/>
      <c r="E142" s="194"/>
      <c r="F142" s="194"/>
      <c r="G142" s="194"/>
      <c r="H142" s="194"/>
      <c r="I142" s="82">
        <v>1.6500000000000001E-2</v>
      </c>
      <c r="J142" s="36">
        <f>ROUND(($J$137/(1-$I$150))*I142,2)</f>
        <v>0</v>
      </c>
    </row>
    <row r="143" spans="1:10" ht="19.5" customHeight="1">
      <c r="A143" s="15"/>
      <c r="B143" s="204" t="s">
        <v>138</v>
      </c>
      <c r="C143" s="204"/>
      <c r="D143" s="204"/>
      <c r="E143" s="204"/>
      <c r="F143" s="204"/>
      <c r="G143" s="204"/>
      <c r="H143" s="204"/>
      <c r="I143" s="82" t="s">
        <v>77</v>
      </c>
      <c r="J143" s="81" t="s">
        <v>77</v>
      </c>
    </row>
    <row r="144" spans="1:10" ht="17.25" customHeight="1">
      <c r="A144" s="15"/>
      <c r="B144" s="204" t="s">
        <v>139</v>
      </c>
      <c r="C144" s="204"/>
      <c r="D144" s="204"/>
      <c r="E144" s="204"/>
      <c r="F144" s="204"/>
      <c r="G144" s="204"/>
      <c r="H144" s="204"/>
      <c r="I144" s="82" t="s">
        <v>77</v>
      </c>
      <c r="J144" s="81" t="s">
        <v>77</v>
      </c>
    </row>
    <row r="145" spans="1:10" ht="14.65" customHeight="1">
      <c r="A145" s="15"/>
      <c r="B145" s="194" t="s">
        <v>140</v>
      </c>
      <c r="C145" s="194"/>
      <c r="D145" s="194"/>
      <c r="E145" s="194"/>
      <c r="F145" s="194"/>
      <c r="G145" s="194"/>
      <c r="H145" s="194"/>
      <c r="I145" s="82" t="s">
        <v>77</v>
      </c>
      <c r="J145" s="81" t="s">
        <v>77</v>
      </c>
    </row>
    <row r="146" spans="1:10" ht="12.75">
      <c r="A146" s="15"/>
      <c r="B146" s="194" t="s">
        <v>141</v>
      </c>
      <c r="C146" s="194"/>
      <c r="D146" s="194"/>
      <c r="E146" s="194"/>
      <c r="F146" s="194"/>
      <c r="G146" s="194"/>
      <c r="H146" s="194"/>
      <c r="I146" s="82" t="s">
        <v>77</v>
      </c>
      <c r="J146" s="81" t="s">
        <v>77</v>
      </c>
    </row>
    <row r="147" spans="1:10" ht="12.75">
      <c r="A147" s="15"/>
      <c r="B147" s="194" t="s">
        <v>142</v>
      </c>
      <c r="C147" s="194"/>
      <c r="D147" s="194"/>
      <c r="E147" s="194"/>
      <c r="F147" s="194"/>
      <c r="G147" s="194"/>
      <c r="H147" s="194"/>
      <c r="I147" s="82">
        <v>0.05</v>
      </c>
      <c r="J147" s="36">
        <f>ROUND(($J$137/(1-$I$150))*I147,2)</f>
        <v>0</v>
      </c>
    </row>
    <row r="148" spans="1:10" ht="12.75">
      <c r="A148" s="195" t="s">
        <v>51</v>
      </c>
      <c r="B148" s="195"/>
      <c r="C148" s="195"/>
      <c r="D148" s="195"/>
      <c r="E148" s="195"/>
      <c r="F148" s="195"/>
      <c r="G148" s="195"/>
      <c r="H148" s="195"/>
      <c r="I148" s="195"/>
      <c r="J148" s="26">
        <f>SUM(J134+J136+J141+J142+J147)</f>
        <v>0</v>
      </c>
    </row>
    <row r="149" spans="1:10" ht="12.75">
      <c r="A149" s="190"/>
      <c r="B149" s="190"/>
      <c r="C149" s="190"/>
      <c r="D149" s="190"/>
      <c r="E149" s="190"/>
      <c r="F149" s="190"/>
      <c r="G149" s="190"/>
      <c r="H149" s="190"/>
      <c r="I149" s="190"/>
      <c r="J149" s="190"/>
    </row>
    <row r="150" spans="1:10" ht="14.65" customHeight="1">
      <c r="A150" s="196" t="s">
        <v>143</v>
      </c>
      <c r="B150" s="196"/>
      <c r="C150" s="196"/>
      <c r="D150" s="196"/>
      <c r="E150" s="196"/>
      <c r="F150" s="196"/>
      <c r="G150" s="196"/>
      <c r="H150" s="196"/>
      <c r="I150" s="83">
        <f>SUM(I141:I147)</f>
        <v>0.14250000000000002</v>
      </c>
      <c r="J150" s="84">
        <f>SUM(J141:J147)</f>
        <v>0</v>
      </c>
    </row>
    <row r="151" spans="1:10" ht="14.65" customHeight="1">
      <c r="A151" s="197" t="s">
        <v>144</v>
      </c>
      <c r="B151" s="197"/>
      <c r="C151" s="197"/>
      <c r="D151" s="198" t="s">
        <v>145</v>
      </c>
      <c r="E151" s="198"/>
      <c r="F151" s="198"/>
      <c r="G151" s="198"/>
      <c r="H151" s="198"/>
      <c r="I151" s="198"/>
      <c r="J151" s="198"/>
    </row>
    <row r="152" spans="1:10">
      <c r="A152" s="197"/>
      <c r="B152" s="197"/>
      <c r="C152" s="197"/>
      <c r="D152" s="198" t="s">
        <v>146</v>
      </c>
      <c r="E152" s="198"/>
      <c r="F152" s="198"/>
      <c r="G152" s="198"/>
      <c r="H152" s="198"/>
      <c r="I152" s="198"/>
      <c r="J152" s="198"/>
    </row>
    <row r="153" spans="1:10">
      <c r="A153" s="197"/>
      <c r="B153" s="197"/>
      <c r="C153" s="197"/>
      <c r="D153" s="199" t="s">
        <v>147</v>
      </c>
      <c r="E153" s="199"/>
      <c r="F153" s="199"/>
      <c r="G153" s="199"/>
      <c r="H153" s="199"/>
      <c r="I153" s="199"/>
      <c r="J153" s="199"/>
    </row>
    <row r="154" spans="1:10" ht="12.75">
      <c r="A154" s="190"/>
      <c r="B154" s="190"/>
      <c r="C154" s="190"/>
      <c r="D154" s="190"/>
      <c r="E154" s="190"/>
      <c r="F154" s="190"/>
      <c r="G154" s="190"/>
      <c r="H154" s="190"/>
      <c r="I154" s="190"/>
      <c r="J154" s="190"/>
    </row>
    <row r="155" spans="1:10" ht="27.6" customHeight="1">
      <c r="A155" s="191" t="s">
        <v>148</v>
      </c>
      <c r="B155" s="191"/>
      <c r="C155" s="191"/>
      <c r="D155" s="191"/>
      <c r="E155" s="191"/>
      <c r="F155" s="191"/>
      <c r="G155" s="191"/>
      <c r="H155" s="191"/>
      <c r="I155" s="191"/>
      <c r="J155" s="191"/>
    </row>
    <row r="156" spans="1:10" ht="14.65" customHeight="1">
      <c r="A156" s="190"/>
      <c r="B156" s="190"/>
      <c r="C156" s="190"/>
      <c r="D156" s="190"/>
      <c r="E156" s="190"/>
      <c r="F156" s="190"/>
      <c r="G156" s="190"/>
      <c r="H156" s="190"/>
      <c r="I156" s="190"/>
      <c r="J156" s="190"/>
    </row>
    <row r="157" spans="1:10" ht="45.95" customHeight="1">
      <c r="A157" s="192" t="s">
        <v>149</v>
      </c>
      <c r="B157" s="192"/>
      <c r="C157" s="192"/>
      <c r="D157" s="192"/>
      <c r="E157" s="192"/>
      <c r="F157" s="192"/>
      <c r="G157" s="192"/>
      <c r="H157" s="192"/>
      <c r="I157" s="192"/>
      <c r="J157" s="192"/>
    </row>
    <row r="158" spans="1:10" ht="14.65" customHeight="1">
      <c r="A158" s="193" t="s">
        <v>150</v>
      </c>
      <c r="B158" s="193"/>
      <c r="C158" s="193"/>
      <c r="D158" s="193"/>
      <c r="E158" s="193"/>
      <c r="F158" s="193"/>
      <c r="G158" s="193"/>
      <c r="H158" s="193"/>
      <c r="I158" s="193"/>
      <c r="J158" s="6" t="s">
        <v>46</v>
      </c>
    </row>
    <row r="159" spans="1:10" ht="14.65" customHeight="1">
      <c r="A159" s="85" t="s">
        <v>7</v>
      </c>
      <c r="B159" s="183" t="s">
        <v>151</v>
      </c>
      <c r="C159" s="183"/>
      <c r="D159" s="183"/>
      <c r="E159" s="183"/>
      <c r="F159" s="183"/>
      <c r="G159" s="183"/>
      <c r="H159" s="183"/>
      <c r="I159" s="183"/>
      <c r="J159" s="86">
        <f>J32</f>
        <v>0</v>
      </c>
    </row>
    <row r="160" spans="1:10" ht="14.65" customHeight="1">
      <c r="A160" s="85" t="s">
        <v>9</v>
      </c>
      <c r="B160" s="183" t="s">
        <v>42</v>
      </c>
      <c r="C160" s="183"/>
      <c r="D160" s="183"/>
      <c r="E160" s="183"/>
      <c r="F160" s="183"/>
      <c r="G160" s="183"/>
      <c r="H160" s="183"/>
      <c r="I160" s="183"/>
      <c r="J160" s="86">
        <f>J83</f>
        <v>0</v>
      </c>
    </row>
    <row r="161" spans="1:24" ht="14.65" customHeight="1">
      <c r="A161" s="85" t="s">
        <v>12</v>
      </c>
      <c r="B161" s="183" t="s">
        <v>152</v>
      </c>
      <c r="C161" s="183"/>
      <c r="D161" s="183"/>
      <c r="E161" s="183"/>
      <c r="F161" s="183"/>
      <c r="G161" s="183"/>
      <c r="H161" s="183"/>
      <c r="I161" s="183"/>
      <c r="J161" s="86">
        <f>J93</f>
        <v>0</v>
      </c>
    </row>
    <row r="162" spans="1:24" ht="14.65" customHeight="1">
      <c r="A162" s="85" t="s">
        <v>14</v>
      </c>
      <c r="B162" s="183" t="s">
        <v>153</v>
      </c>
      <c r="C162" s="183"/>
      <c r="D162" s="183"/>
      <c r="E162" s="183"/>
      <c r="F162" s="183"/>
      <c r="G162" s="183"/>
      <c r="H162" s="183"/>
      <c r="I162" s="183"/>
      <c r="J162" s="86">
        <f>J119</f>
        <v>0</v>
      </c>
    </row>
    <row r="163" spans="1:24" ht="14.65" customHeight="1">
      <c r="A163" s="85" t="s">
        <v>64</v>
      </c>
      <c r="B163" s="183" t="s">
        <v>154</v>
      </c>
      <c r="C163" s="183"/>
      <c r="D163" s="183"/>
      <c r="E163" s="183"/>
      <c r="F163" s="183"/>
      <c r="G163" s="183"/>
      <c r="H163" s="183"/>
      <c r="I163" s="183"/>
      <c r="J163" s="86">
        <f>J127</f>
        <v>0</v>
      </c>
    </row>
    <row r="164" spans="1:24" ht="14.65" customHeight="1">
      <c r="A164" s="184" t="s">
        <v>155</v>
      </c>
      <c r="B164" s="184"/>
      <c r="C164" s="184"/>
      <c r="D164" s="184"/>
      <c r="E164" s="184"/>
      <c r="F164" s="184"/>
      <c r="G164" s="184"/>
      <c r="H164" s="184"/>
      <c r="I164" s="184"/>
      <c r="J164" s="87">
        <f>SUM(J159:J163)</f>
        <v>0</v>
      </c>
    </row>
    <row r="165" spans="1:24" ht="14.65" customHeight="1">
      <c r="A165" s="88" t="s">
        <v>66</v>
      </c>
      <c r="B165" s="185" t="s">
        <v>156</v>
      </c>
      <c r="C165" s="185"/>
      <c r="D165" s="185"/>
      <c r="E165" s="185"/>
      <c r="F165" s="185"/>
      <c r="G165" s="185"/>
      <c r="H165" s="185"/>
      <c r="I165" s="185"/>
      <c r="J165" s="89">
        <f>J148</f>
        <v>0</v>
      </c>
    </row>
    <row r="166" spans="1:24" ht="14.65" customHeight="1">
      <c r="A166" s="184" t="s">
        <v>157</v>
      </c>
      <c r="B166" s="184"/>
      <c r="C166" s="184"/>
      <c r="D166" s="184"/>
      <c r="E166" s="184"/>
      <c r="F166" s="184"/>
      <c r="G166" s="184"/>
      <c r="H166" s="184"/>
      <c r="I166" s="184"/>
      <c r="J166" s="87">
        <f>SUM(J164:J165)</f>
        <v>0</v>
      </c>
    </row>
    <row r="167" spans="1:24" ht="14.65" customHeight="1">
      <c r="A167" s="186"/>
      <c r="B167" s="186"/>
      <c r="C167" s="186"/>
      <c r="D167" s="186"/>
      <c r="E167" s="186"/>
      <c r="F167" s="186"/>
      <c r="G167" s="186"/>
      <c r="H167" s="186"/>
      <c r="I167" s="186"/>
      <c r="J167" s="186"/>
    </row>
    <row r="168" spans="1:24" ht="17.100000000000001" customHeight="1">
      <c r="A168" s="187"/>
      <c r="B168" s="187"/>
      <c r="C168" s="187"/>
      <c r="D168" s="187"/>
      <c r="E168" s="187"/>
      <c r="F168" s="187"/>
      <c r="G168" s="187"/>
      <c r="H168" s="187"/>
      <c r="I168" s="187"/>
      <c r="J168" s="187"/>
      <c r="K168" s="90"/>
      <c r="L168" s="91"/>
    </row>
    <row r="169" spans="1:24" ht="14.65" customHeight="1">
      <c r="A169" s="188"/>
      <c r="B169" s="188"/>
      <c r="C169" s="188"/>
      <c r="D169" s="188"/>
      <c r="E169" s="188"/>
      <c r="F169" s="188"/>
      <c r="G169" s="188"/>
      <c r="H169" s="188"/>
      <c r="I169" s="188"/>
      <c r="J169" s="188"/>
    </row>
    <row r="170" spans="1:24" ht="27.4" customHeight="1">
      <c r="A170" s="189" t="s">
        <v>158</v>
      </c>
      <c r="B170" s="189"/>
      <c r="C170" s="189"/>
      <c r="D170" s="189"/>
      <c r="E170" s="189"/>
      <c r="F170" s="189"/>
      <c r="G170" s="189"/>
      <c r="H170" s="189"/>
      <c r="I170" s="189"/>
      <c r="J170" s="189"/>
    </row>
    <row r="171" spans="1:24" ht="38.25" customHeight="1">
      <c r="A171" s="177" t="s">
        <v>159</v>
      </c>
      <c r="B171" s="177"/>
      <c r="C171" s="177" t="s">
        <v>160</v>
      </c>
      <c r="D171" s="177"/>
      <c r="E171" s="93" t="s">
        <v>161</v>
      </c>
      <c r="F171" s="177" t="s">
        <v>162</v>
      </c>
      <c r="G171" s="177"/>
      <c r="H171" s="177"/>
      <c r="I171" s="10" t="s">
        <v>163</v>
      </c>
      <c r="J171" s="10" t="s">
        <v>164</v>
      </c>
    </row>
    <row r="172" spans="1:24" ht="27.4" customHeight="1">
      <c r="A172" s="177" t="s">
        <v>165</v>
      </c>
      <c r="B172" s="177"/>
      <c r="C172" s="178">
        <f>J166</f>
        <v>0</v>
      </c>
      <c r="D172" s="178"/>
      <c r="E172" s="93">
        <v>1</v>
      </c>
      <c r="F172" s="178">
        <f>C172*E172</f>
        <v>0</v>
      </c>
      <c r="G172" s="178"/>
      <c r="H172" s="178"/>
      <c r="I172" s="93">
        <v>1</v>
      </c>
      <c r="J172" s="94">
        <f>F172*I172</f>
        <v>0</v>
      </c>
    </row>
    <row r="173" spans="1:24" ht="27.4" customHeight="1">
      <c r="A173" s="179" t="s">
        <v>166</v>
      </c>
      <c r="B173" s="179"/>
      <c r="C173" s="179"/>
      <c r="D173" s="179"/>
      <c r="E173" s="179"/>
      <c r="F173" s="179"/>
      <c r="G173" s="179"/>
      <c r="H173" s="179"/>
      <c r="I173" s="179"/>
      <c r="J173" s="92"/>
    </row>
    <row r="174" spans="1:24" ht="27.4" customHeight="1">
      <c r="A174" s="180" t="s">
        <v>167</v>
      </c>
      <c r="B174" s="180"/>
      <c r="C174" s="180"/>
      <c r="D174" s="180"/>
      <c r="E174" s="180"/>
      <c r="F174" s="180"/>
      <c r="G174" s="180"/>
      <c r="H174" s="180"/>
      <c r="I174" s="180"/>
      <c r="J174" s="180"/>
      <c r="K174" s="95"/>
      <c r="L174" s="95"/>
      <c r="M174" s="95"/>
      <c r="N174" s="95"/>
      <c r="O174" s="95"/>
      <c r="P174" s="95"/>
      <c r="Q174" s="95"/>
      <c r="R174" s="95"/>
      <c r="S174" s="95"/>
      <c r="T174" s="95"/>
      <c r="U174" s="95"/>
      <c r="V174" s="95"/>
      <c r="W174" s="95"/>
      <c r="X174" s="95"/>
    </row>
    <row r="175" spans="1:24" ht="27.4" customHeight="1">
      <c r="A175" s="181" t="s">
        <v>168</v>
      </c>
      <c r="B175" s="181"/>
      <c r="C175" s="181"/>
      <c r="D175" s="181"/>
      <c r="E175" s="181"/>
      <c r="F175" s="181"/>
      <c r="G175" s="181"/>
      <c r="H175" s="181"/>
      <c r="I175" s="181"/>
      <c r="J175" s="96" t="s">
        <v>84</v>
      </c>
      <c r="K175" s="97"/>
      <c r="L175" s="97"/>
      <c r="M175" s="97"/>
      <c r="N175" s="97"/>
      <c r="O175" s="97"/>
      <c r="P175" s="97"/>
      <c r="Q175" s="97"/>
      <c r="R175" s="97"/>
      <c r="S175" s="97"/>
      <c r="T175" s="97"/>
      <c r="U175" s="182"/>
      <c r="V175" s="182"/>
      <c r="W175" s="182"/>
      <c r="X175" s="182"/>
    </row>
    <row r="176" spans="1:24" ht="27.4" customHeight="1">
      <c r="A176" s="98" t="s">
        <v>7</v>
      </c>
      <c r="B176" s="174" t="s">
        <v>169</v>
      </c>
      <c r="C176" s="174"/>
      <c r="D176" s="174"/>
      <c r="E176" s="174"/>
      <c r="F176" s="174"/>
      <c r="G176" s="174"/>
      <c r="H176" s="174"/>
      <c r="I176" s="174"/>
      <c r="J176" s="99">
        <f>ROUND(J172,2)</f>
        <v>0</v>
      </c>
      <c r="K176" s="100"/>
      <c r="L176" s="100"/>
      <c r="M176" s="100"/>
      <c r="N176" s="100"/>
      <c r="O176" s="100"/>
      <c r="P176" s="100"/>
      <c r="Q176" s="100"/>
      <c r="R176" s="100"/>
      <c r="S176" s="100"/>
      <c r="T176" s="100"/>
      <c r="U176" s="175"/>
      <c r="V176" s="175"/>
      <c r="W176" s="175"/>
      <c r="X176" s="175"/>
    </row>
    <row r="177" spans="1:24" ht="27.4" customHeight="1">
      <c r="A177" s="98" t="s">
        <v>9</v>
      </c>
      <c r="B177" s="174" t="s">
        <v>170</v>
      </c>
      <c r="C177" s="174"/>
      <c r="D177" s="174"/>
      <c r="E177" s="174"/>
      <c r="F177" s="174"/>
      <c r="G177" s="174"/>
      <c r="H177" s="174"/>
      <c r="I177" s="174"/>
      <c r="J177" s="99">
        <f>ROUND(J172,2)</f>
        <v>0</v>
      </c>
      <c r="K177" s="100"/>
      <c r="L177" s="100"/>
      <c r="M177" s="100"/>
      <c r="N177" s="100"/>
      <c r="O177" s="100"/>
      <c r="P177" s="100"/>
      <c r="Q177" s="100"/>
      <c r="R177" s="100"/>
      <c r="S177" s="100"/>
      <c r="T177" s="100"/>
      <c r="U177" s="175"/>
      <c r="V177" s="175"/>
      <c r="W177" s="175"/>
      <c r="X177" s="175"/>
    </row>
    <row r="178" spans="1:24" ht="27.4" customHeight="1">
      <c r="A178" s="101" t="s">
        <v>12</v>
      </c>
      <c r="B178" s="176" t="s">
        <v>171</v>
      </c>
      <c r="C178" s="176"/>
      <c r="D178" s="176"/>
      <c r="E178" s="176"/>
      <c r="F178" s="176"/>
      <c r="G178" s="176"/>
      <c r="H178" s="176"/>
      <c r="I178" s="176"/>
      <c r="J178" s="102">
        <f>J177*12</f>
        <v>0</v>
      </c>
      <c r="K178" s="100"/>
      <c r="L178" s="100"/>
      <c r="M178" s="100"/>
      <c r="N178" s="100"/>
      <c r="O178" s="100"/>
      <c r="P178" s="100"/>
      <c r="Q178" s="100"/>
      <c r="R178" s="100"/>
      <c r="S178" s="100"/>
      <c r="T178" s="100"/>
      <c r="U178" s="175"/>
      <c r="V178" s="175"/>
      <c r="W178" s="175"/>
      <c r="X178" s="175"/>
    </row>
  </sheetData>
  <sheetProtection selectLockedCells="1" selectUnlockedCells="1"/>
  <mergeCells count="288">
    <mergeCell ref="A1:J1"/>
    <mergeCell ref="A2:J2"/>
    <mergeCell ref="A3:G3"/>
    <mergeCell ref="H3:J3"/>
    <mergeCell ref="A4:G4"/>
    <mergeCell ref="H4:J4"/>
    <mergeCell ref="A5:J5"/>
    <mergeCell ref="A6:J6"/>
    <mergeCell ref="B7:G7"/>
    <mergeCell ref="H7:J7"/>
    <mergeCell ref="B8:G8"/>
    <mergeCell ref="H8:J8"/>
    <mergeCell ref="B9:G9"/>
    <mergeCell ref="H9:J9"/>
    <mergeCell ref="B10:G10"/>
    <mergeCell ref="H10:J10"/>
    <mergeCell ref="A11:J11"/>
    <mergeCell ref="A12:F12"/>
    <mergeCell ref="G12:J12"/>
    <mergeCell ref="A13:F13"/>
    <mergeCell ref="G13:J13"/>
    <mergeCell ref="A14:J14"/>
    <mergeCell ref="A15:J15"/>
    <mergeCell ref="A16:J16"/>
    <mergeCell ref="A17:J17"/>
    <mergeCell ref="B18:G18"/>
    <mergeCell ref="H18:J18"/>
    <mergeCell ref="X18:AE18"/>
    <mergeCell ref="GJ18:GQ18"/>
    <mergeCell ref="AF18:AM18"/>
    <mergeCell ref="AN18:AU18"/>
    <mergeCell ref="AV18:BC18"/>
    <mergeCell ref="BD18:BK18"/>
    <mergeCell ref="BL18:BS18"/>
    <mergeCell ref="BT18:CA18"/>
    <mergeCell ref="CB18:CI18"/>
    <mergeCell ref="CJ18:CQ18"/>
    <mergeCell ref="CR18:CY18"/>
    <mergeCell ref="IN18:IU18"/>
    <mergeCell ref="B19:G19"/>
    <mergeCell ref="H19:J19"/>
    <mergeCell ref="B20:G20"/>
    <mergeCell ref="H20:J20"/>
    <mergeCell ref="B21:G21"/>
    <mergeCell ref="H21:J21"/>
    <mergeCell ref="GR18:GY18"/>
    <mergeCell ref="GZ18:HG18"/>
    <mergeCell ref="HH18:HO18"/>
    <mergeCell ref="CZ18:DG18"/>
    <mergeCell ref="DH18:DO18"/>
    <mergeCell ref="DP18:DW18"/>
    <mergeCell ref="DX18:EE18"/>
    <mergeCell ref="EF18:EM18"/>
    <mergeCell ref="EN18:EU18"/>
    <mergeCell ref="HP18:HW18"/>
    <mergeCell ref="HX18:IE18"/>
    <mergeCell ref="IF18:IM18"/>
    <mergeCell ref="EV18:FC18"/>
    <mergeCell ref="FD18:FK18"/>
    <mergeCell ref="FL18:FS18"/>
    <mergeCell ref="FT18:GA18"/>
    <mergeCell ref="GB18:GI18"/>
    <mergeCell ref="B22:G22"/>
    <mergeCell ref="H22:J22"/>
    <mergeCell ref="B23:G23"/>
    <mergeCell ref="H23:J23"/>
    <mergeCell ref="A24:J24"/>
    <mergeCell ref="A25:J25"/>
    <mergeCell ref="A26:J26"/>
    <mergeCell ref="A27:J27"/>
    <mergeCell ref="B28:G28"/>
    <mergeCell ref="H28:I28"/>
    <mergeCell ref="B29:I29"/>
    <mergeCell ref="B30:G30"/>
    <mergeCell ref="H30:I30"/>
    <mergeCell ref="B31:G31"/>
    <mergeCell ref="H31:I31"/>
    <mergeCell ref="A32:I32"/>
    <mergeCell ref="A33:J33"/>
    <mergeCell ref="A34:J34"/>
    <mergeCell ref="A35:J35"/>
    <mergeCell ref="A36:J36"/>
    <mergeCell ref="A37:J37"/>
    <mergeCell ref="B38:I38"/>
    <mergeCell ref="B39:H39"/>
    <mergeCell ref="B40:H40"/>
    <mergeCell ref="A41:H41"/>
    <mergeCell ref="B42:H42"/>
    <mergeCell ref="A43:H43"/>
    <mergeCell ref="S43:Y43"/>
    <mergeCell ref="AB43:AH43"/>
    <mergeCell ref="AK43:AQ43"/>
    <mergeCell ref="AT43:AZ43"/>
    <mergeCell ref="BC43:BI43"/>
    <mergeCell ref="BL43:BR43"/>
    <mergeCell ref="BU43:CA43"/>
    <mergeCell ref="CD43:CJ43"/>
    <mergeCell ref="CM43:CS43"/>
    <mergeCell ref="CV43:DB43"/>
    <mergeCell ref="DE43:DK43"/>
    <mergeCell ref="DN43:DT43"/>
    <mergeCell ref="DW43:EC43"/>
    <mergeCell ref="EF43:EL43"/>
    <mergeCell ref="EO43:EU43"/>
    <mergeCell ref="EX43:FD43"/>
    <mergeCell ref="FG43:FM43"/>
    <mergeCell ref="FP43:FV43"/>
    <mergeCell ref="FY43:GE43"/>
    <mergeCell ref="GH43:GN43"/>
    <mergeCell ref="GQ43:GW43"/>
    <mergeCell ref="GZ43:HF43"/>
    <mergeCell ref="HI43:HO43"/>
    <mergeCell ref="HR43:HX43"/>
    <mergeCell ref="IA43:IG43"/>
    <mergeCell ref="IJ43:IP43"/>
    <mergeCell ref="IS43:IU43"/>
    <mergeCell ref="A44:J44"/>
    <mergeCell ref="R44:Y44"/>
    <mergeCell ref="AA44:AH44"/>
    <mergeCell ref="AJ44:AQ44"/>
    <mergeCell ref="AS44:AZ44"/>
    <mergeCell ref="BB44:BI44"/>
    <mergeCell ref="BK44:BR44"/>
    <mergeCell ref="BT44:CA44"/>
    <mergeCell ref="CC44:CJ44"/>
    <mergeCell ref="CL44:CS44"/>
    <mergeCell ref="CU44:DB44"/>
    <mergeCell ref="GP44:GW44"/>
    <mergeCell ref="GY44:HF44"/>
    <mergeCell ref="DD44:DK44"/>
    <mergeCell ref="DM44:DT44"/>
    <mergeCell ref="DV44:EC44"/>
    <mergeCell ref="EE44:EL44"/>
    <mergeCell ref="EN44:EU44"/>
    <mergeCell ref="EW44:FD44"/>
    <mergeCell ref="HH44:HO44"/>
    <mergeCell ref="HQ44:HX44"/>
    <mergeCell ref="HZ44:IG44"/>
    <mergeCell ref="II44:IP44"/>
    <mergeCell ref="IR44:IU44"/>
    <mergeCell ref="A45:J45"/>
    <mergeCell ref="FF44:FM44"/>
    <mergeCell ref="FO44:FV44"/>
    <mergeCell ref="FX44:GE44"/>
    <mergeCell ref="GG44:GN44"/>
    <mergeCell ref="A46:J46"/>
    <mergeCell ref="A47:J47"/>
    <mergeCell ref="B48:H48"/>
    <mergeCell ref="B49:H49"/>
    <mergeCell ref="B50:H50"/>
    <mergeCell ref="B51:D51"/>
    <mergeCell ref="B52:H52"/>
    <mergeCell ref="B53:H53"/>
    <mergeCell ref="B54:H54"/>
    <mergeCell ref="B55:H55"/>
    <mergeCell ref="B56:H56"/>
    <mergeCell ref="A57:H57"/>
    <mergeCell ref="A58:J58"/>
    <mergeCell ref="A59:J59"/>
    <mergeCell ref="A60:J60"/>
    <mergeCell ref="A61:J61"/>
    <mergeCell ref="B62:I62"/>
    <mergeCell ref="B63:I63"/>
    <mergeCell ref="B64:H64"/>
    <mergeCell ref="B65:H65"/>
    <mergeCell ref="B66:H66"/>
    <mergeCell ref="B67:I67"/>
    <mergeCell ref="B68:H68"/>
    <mergeCell ref="B69:H69"/>
    <mergeCell ref="B70:I70"/>
    <mergeCell ref="B71:I71"/>
    <mergeCell ref="B72:I72"/>
    <mergeCell ref="B73:I73"/>
    <mergeCell ref="A74:I74"/>
    <mergeCell ref="A75:J75"/>
    <mergeCell ref="A78:J78"/>
    <mergeCell ref="B79:I79"/>
    <mergeCell ref="B80:H80"/>
    <mergeCell ref="B81:H81"/>
    <mergeCell ref="B82:I82"/>
    <mergeCell ref="A76:J76"/>
    <mergeCell ref="A77:J77"/>
    <mergeCell ref="A83:I83"/>
    <mergeCell ref="A84:J84"/>
    <mergeCell ref="A85:J85"/>
    <mergeCell ref="B86:I86"/>
    <mergeCell ref="B87:H87"/>
    <mergeCell ref="B88:H88"/>
    <mergeCell ref="B89:H89"/>
    <mergeCell ref="B90:H90"/>
    <mergeCell ref="B91:H91"/>
    <mergeCell ref="B92:H92"/>
    <mergeCell ref="A93:H93"/>
    <mergeCell ref="A94:J94"/>
    <mergeCell ref="A95:J95"/>
    <mergeCell ref="A96:J96"/>
    <mergeCell ref="A97:J97"/>
    <mergeCell ref="A98:J98"/>
    <mergeCell ref="B99:I99"/>
    <mergeCell ref="B100:H100"/>
    <mergeCell ref="B101:H101"/>
    <mergeCell ref="B102:H102"/>
    <mergeCell ref="B103:H103"/>
    <mergeCell ref="B104:H104"/>
    <mergeCell ref="B105:H105"/>
    <mergeCell ref="B106:H106"/>
    <mergeCell ref="A107:H107"/>
    <mergeCell ref="A108:J108"/>
    <mergeCell ref="A109:J109"/>
    <mergeCell ref="A110:J110"/>
    <mergeCell ref="B111:I111"/>
    <mergeCell ref="B112:H112"/>
    <mergeCell ref="A113:H113"/>
    <mergeCell ref="A114:J114"/>
    <mergeCell ref="A115:J115"/>
    <mergeCell ref="B116:I116"/>
    <mergeCell ref="B117:H117"/>
    <mergeCell ref="B118:H118"/>
    <mergeCell ref="A119:H119"/>
    <mergeCell ref="A120:J120"/>
    <mergeCell ref="A121:J121"/>
    <mergeCell ref="B122:I122"/>
    <mergeCell ref="B123:I123"/>
    <mergeCell ref="B124:I124"/>
    <mergeCell ref="B125:I125"/>
    <mergeCell ref="B126:I126"/>
    <mergeCell ref="A127:I127"/>
    <mergeCell ref="A128:J128"/>
    <mergeCell ref="A129:J129"/>
    <mergeCell ref="A130:J130"/>
    <mergeCell ref="A131:J131"/>
    <mergeCell ref="B132:H132"/>
    <mergeCell ref="A133:H133"/>
    <mergeCell ref="B134:H134"/>
    <mergeCell ref="A135:H135"/>
    <mergeCell ref="B136:H136"/>
    <mergeCell ref="A137:H137"/>
    <mergeCell ref="B138:H138"/>
    <mergeCell ref="B139:D139"/>
    <mergeCell ref="E139:J139"/>
    <mergeCell ref="B140:H140"/>
    <mergeCell ref="B141:H141"/>
    <mergeCell ref="B142:H142"/>
    <mergeCell ref="B143:H143"/>
    <mergeCell ref="B144:H144"/>
    <mergeCell ref="B145:H145"/>
    <mergeCell ref="B146:H146"/>
    <mergeCell ref="B147:H147"/>
    <mergeCell ref="A148:I148"/>
    <mergeCell ref="A149:J149"/>
    <mergeCell ref="A150:H150"/>
    <mergeCell ref="A151:C153"/>
    <mergeCell ref="D151:J151"/>
    <mergeCell ref="D152:J152"/>
    <mergeCell ref="D153:J153"/>
    <mergeCell ref="A154:J154"/>
    <mergeCell ref="A155:J155"/>
    <mergeCell ref="A156:J156"/>
    <mergeCell ref="A157:J157"/>
    <mergeCell ref="A158:I158"/>
    <mergeCell ref="B159:I159"/>
    <mergeCell ref="B160:I160"/>
    <mergeCell ref="B161:I161"/>
    <mergeCell ref="B162:I162"/>
    <mergeCell ref="B163:I163"/>
    <mergeCell ref="A164:I164"/>
    <mergeCell ref="B165:I165"/>
    <mergeCell ref="A166:I166"/>
    <mergeCell ref="A167:J167"/>
    <mergeCell ref="A168:J168"/>
    <mergeCell ref="A169:J169"/>
    <mergeCell ref="A170:J170"/>
    <mergeCell ref="A171:B171"/>
    <mergeCell ref="C171:D171"/>
    <mergeCell ref="F171:H171"/>
    <mergeCell ref="B177:I177"/>
    <mergeCell ref="U177:X177"/>
    <mergeCell ref="B178:I178"/>
    <mergeCell ref="U178:X178"/>
    <mergeCell ref="A172:B172"/>
    <mergeCell ref="C172:D172"/>
    <mergeCell ref="F172:H172"/>
    <mergeCell ref="A173:I173"/>
    <mergeCell ref="A174:J174"/>
    <mergeCell ref="A175:I175"/>
    <mergeCell ref="U175:X175"/>
    <mergeCell ref="B176:I176"/>
    <mergeCell ref="U176:X176"/>
  </mergeCells>
  <pageMargins left="0.78740157480314965" right="0.31496062992125984" top="0.43307086614173229" bottom="0.31496062992125984" header="0.51181102362204722" footer="0.51181102362204722"/>
  <pageSetup paperSize="9" scale="77" firstPageNumber="0" fitToHeight="0" orientation="portrait" r:id="rId1"/>
  <headerFooter alignWithMargins="0"/>
  <rowBreaks count="3" manualBreakCount="3">
    <brk id="46" max="9" man="1"/>
    <brk id="95" max="9" man="1"/>
    <brk id="130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12"/>
  <sheetViews>
    <sheetView view="pageBreakPreview" zoomScale="90" zoomScaleNormal="80" zoomScaleSheetLayoutView="90" workbookViewId="0">
      <selection activeCell="F7" sqref="F7"/>
    </sheetView>
  </sheetViews>
  <sheetFormatPr defaultColWidth="11.28515625" defaultRowHeight="12.75"/>
  <cols>
    <col min="1" max="1" width="11.28515625" customWidth="1"/>
    <col min="2" max="2" width="45.85546875" customWidth="1"/>
    <col min="3" max="3" width="14.5703125" customWidth="1"/>
    <col min="4" max="4" width="14.140625" customWidth="1"/>
    <col min="5" max="5" width="16.28515625" customWidth="1"/>
    <col min="6" max="6" width="13.140625" customWidth="1"/>
  </cols>
  <sheetData>
    <row r="1" spans="1:9" ht="18">
      <c r="A1" s="269" t="s">
        <v>319</v>
      </c>
      <c r="B1" s="269"/>
      <c r="C1" s="269"/>
      <c r="D1" s="269"/>
      <c r="E1" s="269"/>
      <c r="F1" s="269"/>
    </row>
    <row r="2" spans="1:9" ht="18" customHeight="1">
      <c r="A2" s="270"/>
      <c r="B2" s="271"/>
      <c r="C2" s="271"/>
      <c r="D2" s="271"/>
      <c r="E2" s="271"/>
      <c r="F2" s="272"/>
    </row>
    <row r="3" spans="1:9" ht="16.5">
      <c r="A3" s="266" t="s">
        <v>120</v>
      </c>
      <c r="B3" s="266"/>
      <c r="C3" s="266"/>
      <c r="D3" s="266"/>
      <c r="E3" s="266"/>
      <c r="F3" s="266"/>
    </row>
    <row r="4" spans="1:9" ht="38.25">
      <c r="A4" s="145" t="s">
        <v>182</v>
      </c>
      <c r="B4" s="146" t="s">
        <v>168</v>
      </c>
      <c r="C4" s="146" t="s">
        <v>183</v>
      </c>
      <c r="D4" s="146" t="s">
        <v>184</v>
      </c>
      <c r="E4" s="146" t="s">
        <v>185</v>
      </c>
      <c r="F4" s="146" t="s">
        <v>186</v>
      </c>
    </row>
    <row r="5" spans="1:9" ht="30" customHeight="1">
      <c r="A5" s="147" t="s">
        <v>187</v>
      </c>
      <c r="B5" s="148" t="s">
        <v>188</v>
      </c>
      <c r="C5" s="149" t="s">
        <v>189</v>
      </c>
      <c r="D5" s="149">
        <v>4</v>
      </c>
      <c r="E5" s="150"/>
      <c r="F5" s="151">
        <f t="shared" ref="F5:F10" si="0">D5*E5</f>
        <v>0</v>
      </c>
    </row>
    <row r="6" spans="1:9" ht="49.15" customHeight="1">
      <c r="A6" s="147" t="s">
        <v>190</v>
      </c>
      <c r="B6" s="152" t="s">
        <v>191</v>
      </c>
      <c r="C6" s="149" t="s">
        <v>189</v>
      </c>
      <c r="D6" s="149">
        <v>4</v>
      </c>
      <c r="E6" s="150"/>
      <c r="F6" s="151">
        <f t="shared" si="0"/>
        <v>0</v>
      </c>
    </row>
    <row r="7" spans="1:9" ht="72.400000000000006" customHeight="1">
      <c r="A7" s="147" t="s">
        <v>192</v>
      </c>
      <c r="B7" s="148" t="s">
        <v>193</v>
      </c>
      <c r="C7" s="149" t="s">
        <v>189</v>
      </c>
      <c r="D7" s="149">
        <v>1</v>
      </c>
      <c r="E7" s="150"/>
      <c r="F7" s="151">
        <f t="shared" si="0"/>
        <v>0</v>
      </c>
    </row>
    <row r="8" spans="1:9" ht="87.4" customHeight="1">
      <c r="A8" s="147" t="s">
        <v>194</v>
      </c>
      <c r="B8" s="148" t="s">
        <v>195</v>
      </c>
      <c r="C8" s="149" t="s">
        <v>196</v>
      </c>
      <c r="D8" s="149">
        <v>1</v>
      </c>
      <c r="E8" s="150"/>
      <c r="F8" s="151">
        <f t="shared" si="0"/>
        <v>0</v>
      </c>
      <c r="I8" s="104"/>
    </row>
    <row r="9" spans="1:9" ht="79.150000000000006" customHeight="1">
      <c r="A9" s="147" t="s">
        <v>197</v>
      </c>
      <c r="B9" s="148" t="s">
        <v>198</v>
      </c>
      <c r="C9" s="149" t="s">
        <v>196</v>
      </c>
      <c r="D9" s="149">
        <v>4</v>
      </c>
      <c r="E9" s="150"/>
      <c r="F9" s="151">
        <f t="shared" si="0"/>
        <v>0</v>
      </c>
    </row>
    <row r="10" spans="1:9" ht="45.75" customHeight="1">
      <c r="A10" s="147" t="s">
        <v>199</v>
      </c>
      <c r="B10" s="152" t="s">
        <v>191</v>
      </c>
      <c r="C10" s="149" t="s">
        <v>189</v>
      </c>
      <c r="D10" s="149">
        <v>2</v>
      </c>
      <c r="E10" s="150"/>
      <c r="F10" s="151">
        <f t="shared" si="0"/>
        <v>0</v>
      </c>
    </row>
    <row r="11" spans="1:9" ht="15.75" customHeight="1">
      <c r="A11" s="267" t="s">
        <v>200</v>
      </c>
      <c r="B11" s="267"/>
      <c r="C11" s="267"/>
      <c r="D11" s="267"/>
      <c r="E11" s="267"/>
      <c r="F11" s="153">
        <f>SUM(F5:F10)</f>
        <v>0</v>
      </c>
    </row>
    <row r="12" spans="1:9" ht="24.2" customHeight="1">
      <c r="A12" s="268" t="s">
        <v>201</v>
      </c>
      <c r="B12" s="268"/>
      <c r="C12" s="268"/>
      <c r="D12" s="268"/>
      <c r="E12" s="268"/>
      <c r="F12" s="154">
        <f>F11/12</f>
        <v>0</v>
      </c>
    </row>
  </sheetData>
  <sheetProtection selectLockedCells="1" selectUnlockedCells="1"/>
  <mergeCells count="5">
    <mergeCell ref="A3:F3"/>
    <mergeCell ref="A11:E11"/>
    <mergeCell ref="A12:E12"/>
    <mergeCell ref="A1:F1"/>
    <mergeCell ref="A2:F2"/>
  </mergeCells>
  <pageMargins left="0.78740157480314965" right="0.78740157480314965" top="1.0629921259842521" bottom="1.0629921259842521" header="0.78740157480314965" footer="0.78740157480314965"/>
  <pageSetup paperSize="9" scale="75" firstPageNumber="0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F84"/>
  <sheetViews>
    <sheetView view="pageBreakPreview" zoomScale="90" zoomScaleNormal="80" zoomScaleSheetLayoutView="90" workbookViewId="0">
      <selection activeCell="E12" sqref="E12"/>
    </sheetView>
  </sheetViews>
  <sheetFormatPr defaultColWidth="11.42578125" defaultRowHeight="12.75"/>
  <cols>
    <col min="1" max="1" width="40.7109375" customWidth="1"/>
    <col min="2" max="2" width="11.42578125" style="105"/>
    <col min="3" max="3" width="13" style="105" customWidth="1"/>
    <col min="4" max="4" width="11.42578125" style="106"/>
    <col min="5" max="5" width="12.5703125" style="106" customWidth="1"/>
    <col min="6" max="6" width="13.28515625" style="106" customWidth="1"/>
  </cols>
  <sheetData>
    <row r="1" spans="1:6" ht="57.4" customHeight="1">
      <c r="A1" s="279" t="s">
        <v>320</v>
      </c>
      <c r="B1" s="279"/>
      <c r="C1" s="279"/>
      <c r="D1" s="279"/>
      <c r="E1" s="279"/>
      <c r="F1" s="279"/>
    </row>
    <row r="2" spans="1:6" ht="23.25" customHeight="1">
      <c r="A2" s="274" t="s">
        <v>202</v>
      </c>
      <c r="B2" s="274"/>
      <c r="C2" s="274"/>
      <c r="D2" s="274"/>
      <c r="E2" s="274"/>
      <c r="F2" s="274"/>
    </row>
    <row r="3" spans="1:6" s="106" customFormat="1" ht="51">
      <c r="A3" s="108" t="s">
        <v>168</v>
      </c>
      <c r="B3" s="108" t="s">
        <v>203</v>
      </c>
      <c r="C3" s="108" t="s">
        <v>204</v>
      </c>
      <c r="D3" s="108" t="s">
        <v>205</v>
      </c>
      <c r="E3" s="108" t="s">
        <v>206</v>
      </c>
      <c r="F3" s="108" t="s">
        <v>207</v>
      </c>
    </row>
    <row r="4" spans="1:6">
      <c r="A4" s="109" t="s">
        <v>208</v>
      </c>
      <c r="B4" s="110">
        <v>5</v>
      </c>
      <c r="C4" s="110" t="s">
        <v>209</v>
      </c>
      <c r="D4" s="111"/>
      <c r="E4" s="111"/>
      <c r="F4" s="111"/>
    </row>
    <row r="5" spans="1:6">
      <c r="A5" s="109" t="s">
        <v>210</v>
      </c>
      <c r="B5" s="110">
        <v>1</v>
      </c>
      <c r="C5" s="110" t="s">
        <v>209</v>
      </c>
      <c r="D5" s="111"/>
      <c r="E5" s="111"/>
      <c r="F5" s="111"/>
    </row>
    <row r="6" spans="1:6">
      <c r="A6" s="109" t="s">
        <v>211</v>
      </c>
      <c r="B6" s="110">
        <v>1</v>
      </c>
      <c r="C6" s="110" t="s">
        <v>212</v>
      </c>
      <c r="D6" s="111"/>
      <c r="E6" s="111"/>
      <c r="F6" s="111"/>
    </row>
    <row r="7" spans="1:6">
      <c r="A7" s="109" t="s">
        <v>213</v>
      </c>
      <c r="B7" s="110">
        <v>2</v>
      </c>
      <c r="C7" s="110" t="s">
        <v>212</v>
      </c>
      <c r="D7" s="111"/>
      <c r="E7" s="111"/>
      <c r="F7" s="111"/>
    </row>
    <row r="8" spans="1:6">
      <c r="A8" s="109" t="s">
        <v>214</v>
      </c>
      <c r="B8" s="110">
        <v>1</v>
      </c>
      <c r="C8" s="110" t="s">
        <v>212</v>
      </c>
      <c r="D8" s="111"/>
      <c r="E8" s="111"/>
      <c r="F8" s="111"/>
    </row>
    <row r="9" spans="1:6">
      <c r="A9" s="109" t="s">
        <v>215</v>
      </c>
      <c r="B9" s="110">
        <v>3</v>
      </c>
      <c r="C9" s="110" t="s">
        <v>216</v>
      </c>
      <c r="D9" s="111"/>
      <c r="E9" s="111"/>
      <c r="F9" s="111"/>
    </row>
    <row r="10" spans="1:6">
      <c r="A10" s="109" t="s">
        <v>217</v>
      </c>
      <c r="B10" s="110">
        <v>2</v>
      </c>
      <c r="C10" s="110" t="s">
        <v>209</v>
      </c>
      <c r="D10" s="111"/>
      <c r="E10" s="111"/>
      <c r="F10" s="111"/>
    </row>
    <row r="11" spans="1:6">
      <c r="A11" s="109" t="s">
        <v>218</v>
      </c>
      <c r="B11" s="110">
        <v>1</v>
      </c>
      <c r="C11" s="110" t="s">
        <v>209</v>
      </c>
      <c r="D11" s="111"/>
      <c r="E11" s="111"/>
      <c r="F11" s="111"/>
    </row>
    <row r="12" spans="1:6">
      <c r="A12" s="109" t="s">
        <v>219</v>
      </c>
      <c r="B12" s="110">
        <v>8</v>
      </c>
      <c r="C12" s="110" t="s">
        <v>209</v>
      </c>
      <c r="D12" s="111"/>
      <c r="E12" s="111"/>
      <c r="F12" s="111"/>
    </row>
    <row r="13" spans="1:6">
      <c r="A13" s="109" t="s">
        <v>220</v>
      </c>
      <c r="B13" s="110">
        <v>8</v>
      </c>
      <c r="C13" s="110" t="s">
        <v>209</v>
      </c>
      <c r="D13" s="111"/>
      <c r="E13" s="111"/>
      <c r="F13" s="111"/>
    </row>
    <row r="14" spans="1:6">
      <c r="A14" s="109" t="s">
        <v>221</v>
      </c>
      <c r="B14" s="110">
        <v>8</v>
      </c>
      <c r="C14" s="110" t="s">
        <v>209</v>
      </c>
      <c r="D14" s="111"/>
      <c r="E14" s="111"/>
      <c r="F14" s="111"/>
    </row>
    <row r="15" spans="1:6">
      <c r="A15" s="109" t="s">
        <v>222</v>
      </c>
      <c r="B15" s="110">
        <v>6</v>
      </c>
      <c r="C15" s="110" t="s">
        <v>209</v>
      </c>
      <c r="D15" s="111"/>
      <c r="E15" s="111"/>
      <c r="F15" s="111"/>
    </row>
    <row r="16" spans="1:6">
      <c r="A16" s="112" t="s">
        <v>223</v>
      </c>
      <c r="B16" s="113">
        <v>3</v>
      </c>
      <c r="C16" s="113" t="s">
        <v>209</v>
      </c>
      <c r="D16" s="114"/>
      <c r="E16" s="111"/>
      <c r="F16" s="114"/>
    </row>
    <row r="17" spans="1:6">
      <c r="A17" s="112" t="s">
        <v>224</v>
      </c>
      <c r="B17" s="113">
        <v>3</v>
      </c>
      <c r="C17" s="113" t="s">
        <v>209</v>
      </c>
      <c r="D17" s="114"/>
      <c r="E17" s="111"/>
      <c r="F17" s="114"/>
    </row>
    <row r="18" spans="1:6">
      <c r="A18" s="112" t="s">
        <v>225</v>
      </c>
      <c r="B18" s="113">
        <v>3</v>
      </c>
      <c r="C18" s="113" t="s">
        <v>209</v>
      </c>
      <c r="D18" s="114"/>
      <c r="E18" s="111"/>
      <c r="F18" s="114"/>
    </row>
    <row r="19" spans="1:6">
      <c r="A19" s="112" t="s">
        <v>226</v>
      </c>
      <c r="B19" s="113">
        <v>3</v>
      </c>
      <c r="C19" s="113" t="s">
        <v>227</v>
      </c>
      <c r="D19" s="114"/>
      <c r="E19" s="111"/>
      <c r="F19" s="114"/>
    </row>
    <row r="20" spans="1:6">
      <c r="A20" s="112" t="s">
        <v>228</v>
      </c>
      <c r="B20" s="113">
        <v>1</v>
      </c>
      <c r="C20" s="113" t="s">
        <v>209</v>
      </c>
      <c r="D20" s="114"/>
      <c r="E20" s="111"/>
      <c r="F20" s="114"/>
    </row>
    <row r="21" spans="1:6">
      <c r="A21" s="109" t="s">
        <v>229</v>
      </c>
      <c r="B21" s="110">
        <v>1</v>
      </c>
      <c r="C21" s="110" t="s">
        <v>209</v>
      </c>
      <c r="D21" s="111"/>
      <c r="E21" s="111"/>
      <c r="F21" s="111"/>
    </row>
    <row r="22" spans="1:6">
      <c r="A22" s="109" t="s">
        <v>230</v>
      </c>
      <c r="B22" s="110">
        <v>2</v>
      </c>
      <c r="C22" s="110" t="s">
        <v>209</v>
      </c>
      <c r="D22" s="111"/>
      <c r="E22" s="111"/>
      <c r="F22" s="111"/>
    </row>
    <row r="23" spans="1:6">
      <c r="A23" s="109" t="s">
        <v>231</v>
      </c>
      <c r="B23" s="110">
        <v>40</v>
      </c>
      <c r="C23" s="110" t="s">
        <v>209</v>
      </c>
      <c r="D23" s="111"/>
      <c r="E23" s="111"/>
      <c r="F23" s="111"/>
    </row>
    <row r="24" spans="1:6">
      <c r="A24" s="109" t="s">
        <v>232</v>
      </c>
      <c r="B24" s="110">
        <v>20</v>
      </c>
      <c r="C24" s="110" t="s">
        <v>209</v>
      </c>
      <c r="D24" s="111"/>
      <c r="E24" s="111"/>
      <c r="F24" s="111"/>
    </row>
    <row r="25" spans="1:6">
      <c r="A25" s="109" t="s">
        <v>233</v>
      </c>
      <c r="B25" s="110">
        <v>1</v>
      </c>
      <c r="C25" s="110" t="s">
        <v>234</v>
      </c>
      <c r="D25" s="111"/>
      <c r="E25" s="111"/>
      <c r="F25" s="111"/>
    </row>
    <row r="26" spans="1:6">
      <c r="A26" s="109" t="s">
        <v>235</v>
      </c>
      <c r="B26" s="110">
        <v>1</v>
      </c>
      <c r="C26" s="110" t="s">
        <v>227</v>
      </c>
      <c r="D26" s="111"/>
      <c r="E26" s="111"/>
      <c r="F26" s="111"/>
    </row>
    <row r="27" spans="1:6">
      <c r="A27" s="109" t="s">
        <v>236</v>
      </c>
      <c r="B27" s="110">
        <v>2</v>
      </c>
      <c r="C27" s="110" t="s">
        <v>209</v>
      </c>
      <c r="D27" s="111"/>
      <c r="E27" s="111"/>
      <c r="F27" s="111"/>
    </row>
    <row r="28" spans="1:6">
      <c r="A28" s="109" t="s">
        <v>237</v>
      </c>
      <c r="B28" s="110">
        <v>1</v>
      </c>
      <c r="C28" s="110" t="s">
        <v>209</v>
      </c>
      <c r="D28" s="111"/>
      <c r="E28" s="111"/>
      <c r="F28" s="111"/>
    </row>
    <row r="29" spans="1:6">
      <c r="A29" s="109" t="s">
        <v>238</v>
      </c>
      <c r="B29" s="110">
        <v>4</v>
      </c>
      <c r="C29" s="110" t="s">
        <v>209</v>
      </c>
      <c r="D29" s="111"/>
      <c r="E29" s="111"/>
      <c r="F29" s="111"/>
    </row>
    <row r="30" spans="1:6">
      <c r="A30" s="109" t="s">
        <v>239</v>
      </c>
      <c r="B30" s="110">
        <v>2</v>
      </c>
      <c r="C30" s="110" t="s">
        <v>209</v>
      </c>
      <c r="D30" s="111"/>
      <c r="E30" s="111"/>
      <c r="F30" s="111"/>
    </row>
    <row r="31" spans="1:6">
      <c r="A31" s="109" t="s">
        <v>240</v>
      </c>
      <c r="B31" s="110">
        <v>3</v>
      </c>
      <c r="C31" s="110" t="s">
        <v>209</v>
      </c>
      <c r="D31" s="111"/>
      <c r="E31" s="111"/>
      <c r="F31" s="111"/>
    </row>
    <row r="32" spans="1:6">
      <c r="A32" s="109" t="s">
        <v>241</v>
      </c>
      <c r="B32" s="110">
        <v>5</v>
      </c>
      <c r="C32" s="110" t="s">
        <v>196</v>
      </c>
      <c r="D32" s="111"/>
      <c r="E32" s="111"/>
      <c r="F32" s="111"/>
    </row>
    <row r="33" spans="1:6">
      <c r="A33" s="109" t="s">
        <v>242</v>
      </c>
      <c r="B33" s="110">
        <v>5</v>
      </c>
      <c r="C33" s="110" t="s">
        <v>196</v>
      </c>
      <c r="D33" s="111"/>
      <c r="E33" s="111"/>
      <c r="F33" s="111"/>
    </row>
    <row r="34" spans="1:6">
      <c r="A34" s="109" t="s">
        <v>243</v>
      </c>
      <c r="B34" s="110">
        <v>2</v>
      </c>
      <c r="C34" s="110" t="s">
        <v>227</v>
      </c>
      <c r="D34" s="111"/>
      <c r="E34" s="111"/>
      <c r="F34" s="111"/>
    </row>
    <row r="35" spans="1:6">
      <c r="A35" s="109" t="s">
        <v>244</v>
      </c>
      <c r="B35" s="110">
        <v>2</v>
      </c>
      <c r="C35" s="110" t="s">
        <v>227</v>
      </c>
      <c r="D35" s="111"/>
      <c r="E35" s="111"/>
      <c r="F35" s="111"/>
    </row>
    <row r="36" spans="1:6">
      <c r="A36" s="109" t="s">
        <v>245</v>
      </c>
      <c r="B36" s="110">
        <v>2</v>
      </c>
      <c r="C36" s="110" t="s">
        <v>209</v>
      </c>
      <c r="D36" s="111"/>
      <c r="E36" s="111"/>
      <c r="F36" s="111"/>
    </row>
    <row r="37" spans="1:6">
      <c r="A37" s="109" t="s">
        <v>246</v>
      </c>
      <c r="B37" s="110">
        <v>100</v>
      </c>
      <c r="C37" s="115" t="s">
        <v>209</v>
      </c>
      <c r="D37" s="116"/>
      <c r="E37" s="111"/>
      <c r="F37" s="111"/>
    </row>
    <row r="38" spans="1:6">
      <c r="A38" s="109" t="s">
        <v>247</v>
      </c>
      <c r="B38" s="110">
        <v>1</v>
      </c>
      <c r="C38" s="115" t="s">
        <v>209</v>
      </c>
      <c r="D38" s="116"/>
      <c r="E38" s="111"/>
      <c r="F38" s="111"/>
    </row>
    <row r="39" spans="1:6">
      <c r="A39" s="109" t="s">
        <v>248</v>
      </c>
      <c r="B39" s="110">
        <v>12</v>
      </c>
      <c r="C39" s="115" t="s">
        <v>209</v>
      </c>
      <c r="D39" s="111"/>
      <c r="E39" s="111"/>
      <c r="F39" s="111"/>
    </row>
    <row r="40" spans="1:6">
      <c r="A40" s="109" t="s">
        <v>249</v>
      </c>
      <c r="B40" s="110">
        <v>2</v>
      </c>
      <c r="C40" s="110" t="s">
        <v>209</v>
      </c>
      <c r="D40" s="111"/>
      <c r="E40" s="111"/>
      <c r="F40" s="111"/>
    </row>
    <row r="41" spans="1:6" s="103" customFormat="1">
      <c r="A41" s="117" t="s">
        <v>250</v>
      </c>
      <c r="B41" s="118">
        <v>5</v>
      </c>
      <c r="C41" s="119" t="s">
        <v>251</v>
      </c>
      <c r="D41" s="111"/>
      <c r="E41" s="111"/>
      <c r="F41" s="111"/>
    </row>
    <row r="42" spans="1:6">
      <c r="A42" s="109" t="s">
        <v>252</v>
      </c>
      <c r="B42" s="110">
        <v>2</v>
      </c>
      <c r="C42" s="110" t="s">
        <v>209</v>
      </c>
      <c r="D42" s="111"/>
      <c r="E42" s="111"/>
      <c r="F42" s="111"/>
    </row>
    <row r="43" spans="1:6">
      <c r="A43" s="109" t="s">
        <v>253</v>
      </c>
      <c r="B43" s="110">
        <v>3</v>
      </c>
      <c r="C43" s="110" t="s">
        <v>209</v>
      </c>
      <c r="D43" s="111"/>
      <c r="E43" s="111"/>
      <c r="F43" s="111"/>
    </row>
    <row r="44" spans="1:6">
      <c r="A44" s="109" t="s">
        <v>254</v>
      </c>
      <c r="B44" s="110">
        <v>3</v>
      </c>
      <c r="C44" s="110" t="s">
        <v>209</v>
      </c>
      <c r="D44" s="111"/>
      <c r="E44" s="111"/>
      <c r="F44" s="111"/>
    </row>
    <row r="45" spans="1:6">
      <c r="A45" s="109" t="s">
        <v>255</v>
      </c>
      <c r="B45" s="110">
        <v>3</v>
      </c>
      <c r="C45" s="110" t="s">
        <v>209</v>
      </c>
      <c r="D45" s="111"/>
      <c r="E45" s="111"/>
      <c r="F45" s="111"/>
    </row>
    <row r="46" spans="1:6">
      <c r="A46" s="109" t="s">
        <v>256</v>
      </c>
      <c r="B46" s="110">
        <v>2</v>
      </c>
      <c r="C46" s="110" t="s">
        <v>209</v>
      </c>
      <c r="D46" s="111"/>
      <c r="E46" s="111"/>
      <c r="F46" s="111"/>
    </row>
    <row r="47" spans="1:6">
      <c r="A47" s="109" t="s">
        <v>257</v>
      </c>
      <c r="B47" s="110">
        <v>2</v>
      </c>
      <c r="C47" s="110" t="s">
        <v>209</v>
      </c>
      <c r="D47" s="111"/>
      <c r="E47" s="111"/>
      <c r="F47" s="111"/>
    </row>
    <row r="48" spans="1:6">
      <c r="A48" s="275" t="s">
        <v>49</v>
      </c>
      <c r="B48" s="275"/>
      <c r="C48" s="275"/>
      <c r="D48" s="275"/>
      <c r="E48" s="120">
        <f>SUM(E4:E47)</f>
        <v>0</v>
      </c>
      <c r="F48" s="120">
        <f>SUM(F4:F47)</f>
        <v>0</v>
      </c>
    </row>
    <row r="49" spans="1:6" s="19" customFormat="1" ht="23.25" customHeight="1">
      <c r="A49" s="274" t="s">
        <v>258</v>
      </c>
      <c r="B49" s="274"/>
      <c r="C49" s="274"/>
      <c r="D49" s="274"/>
      <c r="E49" s="274"/>
      <c r="F49" s="274"/>
    </row>
    <row r="50" spans="1:6" s="106" customFormat="1" ht="51">
      <c r="A50" s="108" t="s">
        <v>168</v>
      </c>
      <c r="B50" s="108" t="s">
        <v>203</v>
      </c>
      <c r="C50" s="108" t="s">
        <v>204</v>
      </c>
      <c r="D50" s="108" t="s">
        <v>205</v>
      </c>
      <c r="E50" s="108" t="s">
        <v>206</v>
      </c>
      <c r="F50" s="108" t="s">
        <v>207</v>
      </c>
    </row>
    <row r="51" spans="1:6" s="106" customFormat="1">
      <c r="A51" s="121" t="s">
        <v>259</v>
      </c>
      <c r="B51" s="119">
        <v>2</v>
      </c>
      <c r="C51" s="119" t="s">
        <v>209</v>
      </c>
      <c r="D51" s="116"/>
      <c r="E51" s="119"/>
      <c r="F51" s="122"/>
    </row>
    <row r="52" spans="1:6">
      <c r="A52" s="109" t="s">
        <v>260</v>
      </c>
      <c r="B52" s="115">
        <v>1</v>
      </c>
      <c r="C52" s="115" t="s">
        <v>209</v>
      </c>
      <c r="D52" s="116"/>
      <c r="E52" s="116"/>
      <c r="F52" s="122"/>
    </row>
    <row r="53" spans="1:6">
      <c r="A53" s="123" t="s">
        <v>261</v>
      </c>
      <c r="B53" s="115">
        <v>1</v>
      </c>
      <c r="C53" s="115" t="s">
        <v>209</v>
      </c>
      <c r="D53" s="116"/>
      <c r="E53" s="116"/>
      <c r="F53" s="122"/>
    </row>
    <row r="54" spans="1:6">
      <c r="A54" s="109" t="s">
        <v>262</v>
      </c>
      <c r="B54" s="115">
        <v>1</v>
      </c>
      <c r="C54" s="115" t="s">
        <v>209</v>
      </c>
      <c r="D54" s="116"/>
      <c r="E54" s="116"/>
      <c r="F54" s="122"/>
    </row>
    <row r="55" spans="1:6">
      <c r="A55" s="109" t="s">
        <v>263</v>
      </c>
      <c r="B55" s="115">
        <v>1</v>
      </c>
      <c r="C55" s="115" t="s">
        <v>209</v>
      </c>
      <c r="D55" s="116"/>
      <c r="E55" s="116"/>
      <c r="F55" s="122"/>
    </row>
    <row r="56" spans="1:6" ht="25.5">
      <c r="A56" s="109" t="s">
        <v>264</v>
      </c>
      <c r="B56" s="115">
        <v>1</v>
      </c>
      <c r="C56" s="115" t="s">
        <v>265</v>
      </c>
      <c r="D56" s="116"/>
      <c r="E56" s="116"/>
      <c r="F56" s="122"/>
    </row>
    <row r="57" spans="1:6" ht="25.5">
      <c r="A57" s="109" t="s">
        <v>266</v>
      </c>
      <c r="B57" s="115">
        <v>2</v>
      </c>
      <c r="C57" s="115" t="s">
        <v>267</v>
      </c>
      <c r="D57" s="116"/>
      <c r="E57" s="116"/>
      <c r="F57" s="122"/>
    </row>
    <row r="58" spans="1:6" ht="25.5">
      <c r="A58" s="109" t="s">
        <v>268</v>
      </c>
      <c r="B58" s="115">
        <v>2</v>
      </c>
      <c r="C58" s="115" t="s">
        <v>265</v>
      </c>
      <c r="D58" s="116"/>
      <c r="E58" s="116"/>
      <c r="F58" s="122"/>
    </row>
    <row r="59" spans="1:6">
      <c r="A59" s="109" t="s">
        <v>269</v>
      </c>
      <c r="B59" s="115">
        <v>1</v>
      </c>
      <c r="C59" s="115" t="s">
        <v>209</v>
      </c>
      <c r="D59" s="116"/>
      <c r="E59" s="116"/>
      <c r="F59" s="122"/>
    </row>
    <row r="60" spans="1:6">
      <c r="A60" s="123" t="s">
        <v>270</v>
      </c>
      <c r="B60" s="115">
        <v>1</v>
      </c>
      <c r="C60" s="115" t="s">
        <v>209</v>
      </c>
      <c r="D60" s="116"/>
      <c r="E60" s="116"/>
      <c r="F60" s="122"/>
    </row>
    <row r="61" spans="1:6">
      <c r="A61" s="109" t="s">
        <v>271</v>
      </c>
      <c r="B61" s="115">
        <v>2</v>
      </c>
      <c r="C61" s="115" t="s">
        <v>209</v>
      </c>
      <c r="D61" s="116"/>
      <c r="E61" s="116"/>
      <c r="F61" s="122"/>
    </row>
    <row r="62" spans="1:6">
      <c r="A62" s="109" t="s">
        <v>272</v>
      </c>
      <c r="B62" s="115">
        <v>1</v>
      </c>
      <c r="C62" s="115" t="s">
        <v>209</v>
      </c>
      <c r="D62" s="116"/>
      <c r="E62" s="116"/>
      <c r="F62" s="122"/>
    </row>
    <row r="63" spans="1:6">
      <c r="A63" s="109" t="s">
        <v>273</v>
      </c>
      <c r="B63" s="110">
        <v>1</v>
      </c>
      <c r="C63" s="110" t="s">
        <v>209</v>
      </c>
      <c r="D63" s="111"/>
      <c r="E63" s="118"/>
      <c r="F63" s="122"/>
    </row>
    <row r="64" spans="1:6">
      <c r="A64" s="275" t="s">
        <v>49</v>
      </c>
      <c r="B64" s="275"/>
      <c r="C64" s="275"/>
      <c r="D64" s="275"/>
      <c r="E64" s="124">
        <f>SUM(E51:E63)</f>
        <v>0</v>
      </c>
      <c r="F64" s="120">
        <f>SUM(F51:F63)</f>
        <v>0</v>
      </c>
    </row>
    <row r="65" spans="1:6" ht="23.25" customHeight="1">
      <c r="A65" s="274" t="s">
        <v>274</v>
      </c>
      <c r="B65" s="274"/>
      <c r="C65" s="274"/>
      <c r="D65" s="274"/>
      <c r="E65" s="274"/>
      <c r="F65" s="274"/>
    </row>
    <row r="66" spans="1:6" ht="51">
      <c r="A66" s="125" t="s">
        <v>168</v>
      </c>
      <c r="B66" s="125" t="s">
        <v>203</v>
      </c>
      <c r="C66" s="125" t="s">
        <v>204</v>
      </c>
      <c r="D66" s="125" t="s">
        <v>205</v>
      </c>
      <c r="E66" s="125" t="s">
        <v>206</v>
      </c>
      <c r="F66" s="125" t="s">
        <v>207</v>
      </c>
    </row>
    <row r="67" spans="1:6" ht="25.5">
      <c r="A67" s="121" t="s">
        <v>275</v>
      </c>
      <c r="B67" s="119">
        <v>1</v>
      </c>
      <c r="C67" s="119" t="s">
        <v>209</v>
      </c>
      <c r="D67" s="116"/>
      <c r="E67" s="122"/>
      <c r="F67" s="122"/>
    </row>
    <row r="68" spans="1:6">
      <c r="A68" s="109" t="s">
        <v>276</v>
      </c>
      <c r="B68" s="110">
        <v>2</v>
      </c>
      <c r="C68" s="110" t="s">
        <v>209</v>
      </c>
      <c r="D68" s="111"/>
      <c r="E68" s="111"/>
      <c r="F68" s="122"/>
    </row>
    <row r="69" spans="1:6" ht="38.25">
      <c r="A69" s="126" t="s">
        <v>277</v>
      </c>
      <c r="B69" s="118">
        <v>2</v>
      </c>
      <c r="C69" s="118" t="s">
        <v>209</v>
      </c>
      <c r="D69" s="111"/>
      <c r="E69" s="111"/>
      <c r="F69" s="122"/>
    </row>
    <row r="70" spans="1:6">
      <c r="A70" s="109" t="s">
        <v>278</v>
      </c>
      <c r="B70" s="110">
        <v>2</v>
      </c>
      <c r="C70" s="110" t="s">
        <v>209</v>
      </c>
      <c r="D70" s="111"/>
      <c r="E70" s="111"/>
      <c r="F70" s="122"/>
    </row>
    <row r="71" spans="1:6">
      <c r="A71" s="109" t="s">
        <v>279</v>
      </c>
      <c r="B71" s="110">
        <v>2</v>
      </c>
      <c r="C71" s="110" t="s">
        <v>209</v>
      </c>
      <c r="D71" s="111"/>
      <c r="E71" s="111"/>
      <c r="F71" s="122"/>
    </row>
    <row r="72" spans="1:6">
      <c r="A72" s="109" t="s">
        <v>280</v>
      </c>
      <c r="B72" s="110">
        <v>2</v>
      </c>
      <c r="C72" s="110" t="s">
        <v>234</v>
      </c>
      <c r="D72" s="111"/>
      <c r="E72" s="111"/>
      <c r="F72" s="122"/>
    </row>
    <row r="73" spans="1:6">
      <c r="A73" s="109" t="s">
        <v>281</v>
      </c>
      <c r="B73" s="115">
        <v>2</v>
      </c>
      <c r="C73" s="115" t="s">
        <v>196</v>
      </c>
      <c r="D73" s="116"/>
      <c r="E73" s="116"/>
      <c r="F73" s="122"/>
    </row>
    <row r="74" spans="1:6">
      <c r="A74" s="109" t="s">
        <v>282</v>
      </c>
      <c r="B74" s="115">
        <v>2</v>
      </c>
      <c r="C74" s="115" t="s">
        <v>196</v>
      </c>
      <c r="D74" s="116"/>
      <c r="E74" s="116"/>
      <c r="F74" s="122"/>
    </row>
    <row r="75" spans="1:6">
      <c r="A75" s="109" t="s">
        <v>283</v>
      </c>
      <c r="B75" s="115">
        <v>2</v>
      </c>
      <c r="C75" s="115" t="s">
        <v>196</v>
      </c>
      <c r="D75" s="116"/>
      <c r="E75" s="116"/>
      <c r="F75" s="122"/>
    </row>
    <row r="76" spans="1:6" ht="25.5">
      <c r="A76" s="126" t="s">
        <v>284</v>
      </c>
      <c r="B76" s="110">
        <v>2</v>
      </c>
      <c r="C76" s="110" t="s">
        <v>209</v>
      </c>
      <c r="D76" s="111"/>
      <c r="E76" s="111"/>
      <c r="F76" s="122"/>
    </row>
    <row r="77" spans="1:6">
      <c r="A77" s="109" t="s">
        <v>285</v>
      </c>
      <c r="B77" s="110">
        <v>1</v>
      </c>
      <c r="C77" s="110" t="s">
        <v>209</v>
      </c>
      <c r="D77" s="111"/>
      <c r="E77" s="111"/>
      <c r="F77" s="122"/>
    </row>
    <row r="78" spans="1:6">
      <c r="A78" s="109" t="s">
        <v>286</v>
      </c>
      <c r="B78" s="110">
        <v>2</v>
      </c>
      <c r="C78" s="110" t="s">
        <v>209</v>
      </c>
      <c r="D78" s="111"/>
      <c r="E78" s="111"/>
      <c r="F78" s="122"/>
    </row>
    <row r="79" spans="1:6">
      <c r="A79" s="275" t="s">
        <v>49</v>
      </c>
      <c r="B79" s="275"/>
      <c r="C79" s="275"/>
      <c r="D79" s="275"/>
      <c r="E79" s="124">
        <f>SUM(E67:E78)</f>
        <v>0</v>
      </c>
      <c r="F79" s="120">
        <f>SUM(F67:F78)</f>
        <v>0</v>
      </c>
    </row>
    <row r="80" spans="1:6">
      <c r="A80" s="127"/>
      <c r="B80" s="110"/>
      <c r="C80" s="110"/>
      <c r="D80" s="118"/>
      <c r="E80" s="118"/>
      <c r="F80" s="118"/>
    </row>
    <row r="81" spans="1:6">
      <c r="A81" s="276" t="s">
        <v>287</v>
      </c>
      <c r="B81" s="276"/>
      <c r="C81" s="276"/>
      <c r="D81" s="276"/>
      <c r="E81" s="120">
        <f>SUM(E48,E64,E79)</f>
        <v>0</v>
      </c>
      <c r="F81" s="120">
        <f>SUM(F48,F64,F79)</f>
        <v>0</v>
      </c>
    </row>
    <row r="82" spans="1:6">
      <c r="A82" s="277" t="s">
        <v>288</v>
      </c>
      <c r="B82" s="277"/>
      <c r="C82" s="277"/>
      <c r="D82" s="277"/>
      <c r="E82" s="128"/>
      <c r="F82" s="128">
        <f>E81+F81</f>
        <v>0</v>
      </c>
    </row>
    <row r="83" spans="1:6">
      <c r="A83" s="278" t="s">
        <v>289</v>
      </c>
      <c r="B83" s="278"/>
      <c r="C83" s="278"/>
      <c r="D83" s="278"/>
      <c r="E83" s="278"/>
      <c r="F83" s="129">
        <v>6</v>
      </c>
    </row>
    <row r="84" spans="1:6">
      <c r="A84" s="273" t="s">
        <v>290</v>
      </c>
      <c r="B84" s="273"/>
      <c r="C84" s="273"/>
      <c r="D84" s="273"/>
      <c r="E84" s="273"/>
      <c r="F84" s="130">
        <f>F82/($F$83*12)</f>
        <v>0</v>
      </c>
    </row>
  </sheetData>
  <sheetProtection selectLockedCells="1" selectUnlockedCells="1"/>
  <mergeCells count="11">
    <mergeCell ref="A1:F1"/>
    <mergeCell ref="A2:F2"/>
    <mergeCell ref="A48:D48"/>
    <mergeCell ref="A49:F49"/>
    <mergeCell ref="A64:D64"/>
    <mergeCell ref="A84:E84"/>
    <mergeCell ref="A65:F65"/>
    <mergeCell ref="A79:D79"/>
    <mergeCell ref="A81:D81"/>
    <mergeCell ref="A82:D82"/>
    <mergeCell ref="A83:E83"/>
  </mergeCells>
  <pageMargins left="0.78740157480314965" right="0.78740157480314965" top="1.0629921259842521" bottom="1.0629921259842521" header="0.78740157480314965" footer="0.78740157480314965"/>
  <pageSetup paperSize="9" scale="85" firstPageNumber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4</vt:i4>
      </vt:variant>
    </vt:vector>
  </HeadingPairs>
  <TitlesOfParts>
    <vt:vector size="11" baseType="lpstr">
      <vt:lpstr>Resumo</vt:lpstr>
      <vt:lpstr>Bombeiro 12 X 36 Diurno</vt:lpstr>
      <vt:lpstr>Bombeiro 12 X 36 Noturno</vt:lpstr>
      <vt:lpstr>Folguista</vt:lpstr>
      <vt:lpstr>Bombeiro adm. (5 X 2)</vt:lpstr>
      <vt:lpstr>Uniformes</vt:lpstr>
      <vt:lpstr>Materiais e equipamentos</vt:lpstr>
      <vt:lpstr>'Bombeiro 12 X 36 Diurno'!Area_de_impressao</vt:lpstr>
      <vt:lpstr>'Bombeiro 12 X 36 Noturno'!Area_de_impressao</vt:lpstr>
      <vt:lpstr>'Bombeiro adm. (5 X 2)'!Area_de_impressao</vt:lpstr>
      <vt:lpstr>Folguista!Area_de_impressao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Elaine Passos da Silva Fagundes</dc:creator>
  <cp:lastModifiedBy>Elaine Passos da Silva Fagundes</cp:lastModifiedBy>
  <cp:lastPrinted>2021-01-17T22:57:51Z</cp:lastPrinted>
  <dcterms:created xsi:type="dcterms:W3CDTF">2021-01-15T22:47:27Z</dcterms:created>
  <dcterms:modified xsi:type="dcterms:W3CDTF">2021-02-12T17:00:03Z</dcterms:modified>
</cp:coreProperties>
</file>